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90" windowWidth="15195" windowHeight="8700"/>
    <workbookView visibility="hidden" xWindow="390" yWindow="30" windowWidth="18375" windowHeight="6885"/>
  </bookViews>
  <sheets>
    <sheet name="Lagerraumbedarf für DSA" sheetId="1" r:id="rId1"/>
    <sheet name="Tabelle1" sheetId="2" r:id="rId2"/>
    <sheet name="Tabelle2" sheetId="3" r:id="rId3"/>
  </sheets>
  <definedNames>
    <definedName name="_xlnm.Print_Area" localSheetId="0">'Lagerraumbedarf für DSA'!$B$1:$L$111</definedName>
  </definedNames>
  <calcPr calcId="145621" iterate="1"/>
</workbook>
</file>

<file path=xl/calcChain.xml><?xml version="1.0" encoding="utf-8"?>
<calcChain xmlns="http://schemas.openxmlformats.org/spreadsheetml/2006/main">
  <c r="K78" i="1" l="1"/>
  <c r="Q75" i="1" l="1"/>
  <c r="Q81" i="1" l="1"/>
  <c r="T79" i="1"/>
  <c r="Q78" i="1"/>
  <c r="S76" i="1"/>
  <c r="K75" i="1"/>
  <c r="T74" i="1"/>
  <c r="C75" i="1"/>
  <c r="L21" i="1"/>
  <c r="K21" i="1"/>
  <c r="L7" i="1"/>
  <c r="L8" i="1"/>
  <c r="L9" i="1"/>
  <c r="L11" i="1"/>
  <c r="L12" i="1"/>
  <c r="L14" i="1"/>
  <c r="L15" i="1"/>
  <c r="L16" i="1"/>
  <c r="L17" i="1"/>
  <c r="L18" i="1"/>
  <c r="L19" i="1"/>
  <c r="L24" i="1"/>
  <c r="L26" i="1"/>
  <c r="L28" i="1"/>
  <c r="L30" i="1"/>
  <c r="L32" i="1"/>
  <c r="L33" i="1"/>
  <c r="L34" i="1"/>
  <c r="L35" i="1"/>
  <c r="L36" i="1"/>
  <c r="L37" i="1"/>
  <c r="L38" i="1"/>
  <c r="L41" i="1"/>
  <c r="L42" i="1"/>
  <c r="L44" i="1"/>
  <c r="L45" i="1"/>
  <c r="L47" i="1"/>
  <c r="L48" i="1"/>
  <c r="L50" i="1"/>
  <c r="L51" i="1"/>
  <c r="L52" i="1"/>
  <c r="L54" i="1"/>
  <c r="L55" i="1"/>
  <c r="L56" i="1"/>
  <c r="K11" i="1"/>
  <c r="K12" i="1"/>
  <c r="K14" i="1"/>
  <c r="K15" i="1"/>
  <c r="K16" i="1"/>
  <c r="K17" i="1"/>
  <c r="K18" i="1"/>
  <c r="K19" i="1"/>
  <c r="K24" i="1"/>
  <c r="K26" i="1"/>
  <c r="K28" i="1"/>
  <c r="K30" i="1"/>
  <c r="K32" i="1"/>
  <c r="K33" i="1"/>
  <c r="K34" i="1"/>
  <c r="K35" i="1"/>
  <c r="K36" i="1"/>
  <c r="K37" i="1"/>
  <c r="K38" i="1"/>
  <c r="K41" i="1"/>
  <c r="K42" i="1"/>
  <c r="K44" i="1"/>
  <c r="K45" i="1"/>
  <c r="K47" i="1"/>
  <c r="K48" i="1"/>
  <c r="K50" i="1"/>
  <c r="K51" i="1"/>
  <c r="K52" i="1"/>
  <c r="K54" i="1"/>
  <c r="K55" i="1"/>
  <c r="K56" i="1"/>
  <c r="K7" i="1"/>
  <c r="K8" i="1"/>
  <c r="K9" i="1"/>
  <c r="K103" i="1"/>
  <c r="C7" i="1"/>
  <c r="C8" i="1"/>
  <c r="C9" i="1"/>
  <c r="C11" i="1"/>
  <c r="C12" i="1"/>
  <c r="C14" i="1"/>
  <c r="C15" i="1"/>
  <c r="C16" i="1"/>
  <c r="C17" i="1"/>
  <c r="C18" i="1"/>
  <c r="C19" i="1"/>
  <c r="C21" i="1"/>
  <c r="C24" i="1"/>
  <c r="C26" i="1"/>
  <c r="C28" i="1"/>
  <c r="C30" i="1"/>
  <c r="C32" i="1"/>
  <c r="C33" i="1"/>
  <c r="C34" i="1"/>
  <c r="C35" i="1"/>
  <c r="C36" i="1"/>
  <c r="C37" i="1"/>
  <c r="C38" i="1"/>
  <c r="C41" i="1"/>
  <c r="C42" i="1"/>
  <c r="C44" i="1"/>
  <c r="C45" i="1"/>
  <c r="C47" i="1"/>
  <c r="C48" i="1"/>
  <c r="C50" i="1"/>
  <c r="C51" i="1"/>
  <c r="C52" i="1"/>
  <c r="C54" i="1"/>
  <c r="C55" i="1"/>
  <c r="C56" i="1"/>
  <c r="K105" i="1"/>
  <c r="K104" i="1"/>
  <c r="R74" i="1"/>
  <c r="T76" i="1"/>
  <c r="R76" i="1"/>
  <c r="K60" i="1"/>
  <c r="C66" i="1" s="1"/>
  <c r="C64" i="1"/>
  <c r="K69" i="1" s="1"/>
  <c r="L61" i="1"/>
  <c r="I66" i="1" s="1"/>
  <c r="S74" i="1"/>
  <c r="K73" i="1"/>
  <c r="S79" i="1"/>
  <c r="K71" i="1"/>
  <c r="R79" i="1"/>
  <c r="K79" i="1" l="1"/>
  <c r="C65" i="1"/>
  <c r="I64" i="1"/>
  <c r="L84" i="1" s="1"/>
  <c r="L86" i="1" s="1"/>
  <c r="L88" i="1" s="1"/>
  <c r="K94" i="1" s="1"/>
  <c r="K96" i="1" s="1"/>
  <c r="I65" i="1"/>
  <c r="H94" i="1"/>
  <c r="H96" i="1" s="1"/>
</calcChain>
</file>

<file path=xl/sharedStrings.xml><?xml version="1.0" encoding="utf-8"?>
<sst xmlns="http://schemas.openxmlformats.org/spreadsheetml/2006/main" count="135" uniqueCount="122">
  <si>
    <t>Tierart</t>
  </si>
  <si>
    <t>Rinder</t>
  </si>
  <si>
    <t>Jungvieh 1/2 bis 1 Jahr</t>
  </si>
  <si>
    <t>Ochsen, Stiere</t>
  </si>
  <si>
    <t>Kalbinnen</t>
  </si>
  <si>
    <t>Milchkühe ohne Nachzucht</t>
  </si>
  <si>
    <t>Milchkühe (5000 kg Milch)</t>
  </si>
  <si>
    <t>Milchkühe (6000 kg Milch)</t>
  </si>
  <si>
    <t>Milchkühe (7000 kg Milch)</t>
  </si>
  <si>
    <t>Milchkühe (8000 kg Milch)</t>
  </si>
  <si>
    <t>Milchkühe (9000 kg Milch)</t>
  </si>
  <si>
    <t>Milchkühe (&gt; 10.000 kg Milch)</t>
  </si>
  <si>
    <t>Mutter- und Ammenkühe ohne Nachzucht</t>
  </si>
  <si>
    <t>Mutter- und Ammenkühe</t>
  </si>
  <si>
    <t>Schweine</t>
  </si>
  <si>
    <t>Ferkel</t>
  </si>
  <si>
    <t>Ferkel 8 bis 32 kg Lebendgewicht (LG) Standard-Fütterung</t>
  </si>
  <si>
    <t>Mastschweine und Jungsauen</t>
  </si>
  <si>
    <t>ab 32 kg LG bis Mastende/Belegung</t>
  </si>
  <si>
    <t>Zuchtschweine (ab Belegung) inkl. Ferkel bis 8 kg</t>
  </si>
  <si>
    <t>Zuchtschweine - Standard-Fütterung</t>
  </si>
  <si>
    <t>Eber</t>
  </si>
  <si>
    <t>Zuchteber - Standard-Fütterung</t>
  </si>
  <si>
    <t>Geflügel</t>
  </si>
  <si>
    <t>Trockenkot</t>
  </si>
  <si>
    <t>Kücken u. Junghennen für Legezw. bis 1/2 Jahr</t>
  </si>
  <si>
    <t>Legehennen, Hähne</t>
  </si>
  <si>
    <t>Mastkücken und Jungmasthühner</t>
  </si>
  <si>
    <t>Zwerghühner, Wachteln; ausgewachsen</t>
  </si>
  <si>
    <t>Gänse</t>
  </si>
  <si>
    <t>Enten</t>
  </si>
  <si>
    <t>Truthühner (Puten)</t>
  </si>
  <si>
    <t>Pferde</t>
  </si>
  <si>
    <t>1/2 bis 3 Jahre</t>
  </si>
  <si>
    <t>&gt; 3 Jahre incl. Fohlen bis 1/2 Jahr</t>
  </si>
  <si>
    <t>Schafe</t>
  </si>
  <si>
    <t>Lämmer bis 1/2 Jahr</t>
  </si>
  <si>
    <t>ab 1/2 Jahr bis 1,5 Jahre</t>
  </si>
  <si>
    <t>Mutterschafe</t>
  </si>
  <si>
    <t>Ziegen</t>
  </si>
  <si>
    <t>ab 1/2 Jahr</t>
  </si>
  <si>
    <t>Mutterziegen</t>
  </si>
  <si>
    <t>Anzahl gehalt. Tiere</t>
  </si>
  <si>
    <t>davon Festmist Jauche</t>
  </si>
  <si>
    <t>Flüssigmist Gülle</t>
  </si>
  <si>
    <t>Tiefst.Mist</t>
  </si>
  <si>
    <t>m³ Gülle/Tier</t>
  </si>
  <si>
    <t>m³ Jauche/Tier</t>
  </si>
  <si>
    <t>Stapel-    fläche</t>
  </si>
  <si>
    <t>Gruben- raum</t>
  </si>
  <si>
    <t>m² Stapelfläche bei 1m Stapelhöhe  bzw m³ Lagerraum/Tier</t>
  </si>
  <si>
    <t>m²      Mist/Tier</t>
  </si>
  <si>
    <t xml:space="preserve">m² Tiefst.-mist/Tier </t>
  </si>
  <si>
    <t xml:space="preserve">Gülle pumpfähig </t>
  </si>
  <si>
    <t>Grubenraumbedarf in m³ aus Tierhaltung</t>
  </si>
  <si>
    <t>Zuschlag für Hausabwässer</t>
  </si>
  <si>
    <t xml:space="preserve">Personen im Haushalt </t>
  </si>
  <si>
    <t>Zuschlag für Niederschlagswasser  auf der Stapelfläche</t>
  </si>
  <si>
    <t>Zuschlag für Niederschlagswasser am Auslauf</t>
  </si>
  <si>
    <t>abzüglich verwendbarer vorhandener Grubenraum</t>
  </si>
  <si>
    <t>Lagerraumbedarf für 6 Monate</t>
  </si>
  <si>
    <t>m² Stapelfläche</t>
  </si>
  <si>
    <t>m² Auslauf</t>
  </si>
  <si>
    <t>x</t>
  </si>
  <si>
    <t>abzüglich vorhandene Stapelfläche in m²</t>
  </si>
  <si>
    <t>Stapelflächenbedarf für 6 Monate</t>
  </si>
  <si>
    <t>dividiert durch die Stapelhöhe in m</t>
  </si>
  <si>
    <t>Stapelhöhe in m</t>
  </si>
  <si>
    <t>Lagerraum-      bedarf</t>
  </si>
  <si>
    <t>Stapelfächenbedarf bei 1 m Stapelhöhe in m²</t>
  </si>
  <si>
    <t xml:space="preserve">Jahresniederschlags  menge in mm </t>
  </si>
  <si>
    <r>
      <t>K</t>
    </r>
    <r>
      <rPr>
        <b/>
        <sz val="12"/>
        <color indexed="8"/>
        <rFont val="Arial"/>
        <family val="2"/>
      </rPr>
      <t>leinpferde über 300 kg - Haflinger, Reitponys, ... - Endgewicht &gt; 300 kg</t>
    </r>
  </si>
  <si>
    <t>Ø</t>
  </si>
  <si>
    <t>Länge</t>
  </si>
  <si>
    <t>Höhe</t>
  </si>
  <si>
    <t>m³/m²</t>
  </si>
  <si>
    <t>eckig</t>
  </si>
  <si>
    <t xml:space="preserve">   Stapelfläche:</t>
  </si>
  <si>
    <t xml:space="preserve">   Baubeginn/Baufortschritt</t>
  </si>
  <si>
    <t>Breite</t>
  </si>
  <si>
    <t>rund</t>
  </si>
  <si>
    <t xml:space="preserve">   Grube offen/ mit Decke     </t>
  </si>
  <si>
    <t>Name des Antragstellers</t>
  </si>
  <si>
    <t>Ort</t>
  </si>
  <si>
    <t>PLZ</t>
  </si>
  <si>
    <t>Datum und Unterschrift</t>
  </si>
  <si>
    <t>Beratungsempfehlung:</t>
  </si>
  <si>
    <t xml:space="preserve">Bei den oben ermittelten Bedarfswerten handelt es sich um gesetzliche Mindestwerte. Es wird empfohlen, für die tatsächliche Lagerraumschaffung individuelle Zuschläge ( für Wasch- und Reinigungswasser, Niederschlagswasser bei offenen Gruben, Fruchtfolgebedingte Lagerräume bis zu 12 Monate, etc.) von 10 - 40% zu berechnen.  Dazu wird ausdrücklich festgehalten, dass für die Förderung keine Lagerraumobergrenzen gelten. Falls ein Stallbau mit Viehaufstockung geplant ist, ist der Ziel-Viehbestand anzugeben. Eine vorsorglich größere Lagerraumbschaffung für mittelfristig geplante Viehaufstockung kann durch entsprechende Zuschläge berücksichtigt werden.                                                                                                                                  </t>
  </si>
  <si>
    <t>m³ Grubenraum</t>
  </si>
  <si>
    <t>Lagerraum lt. obiger Berechnung</t>
  </si>
  <si>
    <t>Zuschlag in %</t>
  </si>
  <si>
    <t xml:space="preserve">   Förderungsprojekt Düngersammelanlage ( tatsächliche Bauausführung)</t>
  </si>
  <si>
    <t>ergibt insgesamt</t>
  </si>
  <si>
    <r>
      <t>Kleinpferde</t>
    </r>
    <r>
      <rPr>
        <b/>
        <sz val="10"/>
        <color indexed="8"/>
        <rFont val="Arial"/>
        <family val="2"/>
      </rPr>
      <t xml:space="preserve"> incl. Ponys, Esel, Maultiere, ... - Endgewicht &lt; 300 kg</t>
    </r>
  </si>
  <si>
    <r>
      <t>Pferde</t>
    </r>
    <r>
      <rPr>
        <b/>
        <sz val="10"/>
        <color indexed="8"/>
        <rFont val="Arial"/>
        <family val="2"/>
      </rPr>
      <t xml:space="preserve"> - Endgewicht &gt; 500 kg</t>
    </r>
  </si>
  <si>
    <t>Bemerkung:</t>
  </si>
  <si>
    <t>Rinder bis 2 Jahre</t>
  </si>
  <si>
    <t>Rinder ab 2 Jahre</t>
  </si>
  <si>
    <t>Rinder 1 bis 2 Jahre</t>
  </si>
  <si>
    <t>Kälber und Jungrinder unter 1/2 Jahr</t>
  </si>
  <si>
    <t>Grubenraumbedarf in m³  aus Tierhaltung für 1 Monat</t>
  </si>
  <si>
    <t>Stapelflächenbedarf bei 1 m Stapelhöhe  in m² für 1 Monat</t>
  </si>
  <si>
    <t>Lagerraumbedarf für 8 Monate</t>
  </si>
  <si>
    <t>Lagerraumbedaerf für 10 Monate</t>
  </si>
  <si>
    <t>Stapelfläche für 6 Monate</t>
  </si>
  <si>
    <t>Stapelfläche für 8 Monate</t>
  </si>
  <si>
    <t>Stapelfläche für 10 Monate</t>
  </si>
  <si>
    <t xml:space="preserve">Lagerraumbedarf für </t>
  </si>
  <si>
    <t>6 Monate</t>
  </si>
  <si>
    <t>8 Monate</t>
  </si>
  <si>
    <t>10 Monate</t>
  </si>
  <si>
    <t>Niederschlagswasser auf der Stapelfl.</t>
  </si>
  <si>
    <t>Niederschlagswasser im Auslafu</t>
  </si>
  <si>
    <t>Hausabwasser</t>
  </si>
  <si>
    <t>Lagerraumbedarf</t>
  </si>
  <si>
    <t>X</t>
  </si>
  <si>
    <t>Grube 1</t>
  </si>
  <si>
    <t>Grube 2</t>
  </si>
  <si>
    <t>Grube 3</t>
  </si>
  <si>
    <t>Grube 4</t>
  </si>
  <si>
    <t>Düngersammelanlagenförderung                                                                              Lagerraumbedarfsberechnung  (elektronische Version auf der Homepage des Landes OÖ)</t>
  </si>
  <si>
    <r>
      <t xml:space="preserve">www.land-oberoesterreich.gv.at  unter </t>
    </r>
    <r>
      <rPr>
        <b/>
        <sz val="11"/>
        <color rgb="FF0070C0"/>
        <rFont val="Arial"/>
        <family val="2"/>
      </rPr>
      <t>Themen/ Land- und Forstwirtschaft/ Förderungen/ Ländliche Entwicklung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</si>
</sst>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000000000"/>
    <numFmt numFmtId="167" formatCode="0.000000000000"/>
  </numFmts>
  <fonts count="2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i/>
      <u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10"/>
      <name val="Arial"/>
      <family val="2"/>
    </font>
    <font>
      <b/>
      <sz val="16"/>
      <color indexed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20"/>
      <name val="Arial"/>
      <family val="2"/>
    </font>
    <font>
      <sz val="16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thick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3" fillId="2" borderId="1" xfId="0" applyFont="1" applyFill="1" applyBorder="1" applyAlignment="1" applyProtection="1">
      <alignment horizontal="center"/>
      <protection hidden="1"/>
    </xf>
    <xf numFmtId="0" fontId="0" fillId="0" borderId="0" xfId="0" applyAlignment="1"/>
    <xf numFmtId="0" fontId="3" fillId="2" borderId="2" xfId="0" applyFont="1" applyFill="1" applyBorder="1" applyAlignment="1" applyProtection="1">
      <alignment horizontal="center"/>
      <protection hidden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6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>
      <alignment vertical="center"/>
    </xf>
    <xf numFmtId="0" fontId="0" fillId="0" borderId="7" xfId="0" applyBorder="1"/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 applyProtection="1">
      <alignment horizontal="left"/>
      <protection hidden="1"/>
    </xf>
    <xf numFmtId="0" fontId="1" fillId="0" borderId="6" xfId="0" applyFont="1" applyBorder="1" applyAlignment="1">
      <alignment horizontal="left"/>
    </xf>
    <xf numFmtId="0" fontId="3" fillId="2" borderId="6" xfId="0" applyFont="1" applyFill="1" applyBorder="1" applyAlignment="1" applyProtection="1">
      <alignment horizontal="center"/>
      <protection hidden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/>
      <protection hidden="1"/>
    </xf>
    <xf numFmtId="2" fontId="0" fillId="0" borderId="0" xfId="0" applyNumberFormat="1" applyBorder="1"/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2" fontId="0" fillId="0" borderId="7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0" xfId="0" applyBorder="1" applyAlignment="1"/>
    <xf numFmtId="0" fontId="12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0" borderId="19" xfId="0" applyFont="1" applyBorder="1" applyAlignment="1">
      <alignment horizontal="left" vertical="center"/>
    </xf>
    <xf numFmtId="0" fontId="0" fillId="0" borderId="20" xfId="0" applyBorder="1"/>
    <xf numFmtId="0" fontId="0" fillId="0" borderId="20" xfId="0" applyBorder="1" applyAlignment="1"/>
    <xf numFmtId="0" fontId="0" fillId="0" borderId="21" xfId="0" applyBorder="1" applyAlignment="1"/>
    <xf numFmtId="0" fontId="0" fillId="0" borderId="21" xfId="0" applyBorder="1"/>
    <xf numFmtId="0" fontId="0" fillId="0" borderId="22" xfId="0" applyBorder="1"/>
    <xf numFmtId="0" fontId="0" fillId="0" borderId="22" xfId="0" applyBorder="1" applyAlignment="1"/>
    <xf numFmtId="0" fontId="0" fillId="0" borderId="15" xfId="0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" fontId="2" fillId="4" borderId="24" xfId="0" applyNumberFormat="1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horizontal="center"/>
    </xf>
    <xf numFmtId="0" fontId="3" fillId="2" borderId="26" xfId="0" applyFont="1" applyFill="1" applyBorder="1" applyAlignment="1" applyProtection="1">
      <alignment horizontal="center"/>
      <protection hidden="1"/>
    </xf>
    <xf numFmtId="0" fontId="3" fillId="2" borderId="27" xfId="0" applyFont="1" applyFill="1" applyBorder="1" applyAlignment="1" applyProtection="1">
      <alignment horizontal="center"/>
      <protection hidden="1"/>
    </xf>
    <xf numFmtId="164" fontId="2" fillId="4" borderId="28" xfId="0" applyNumberFormat="1" applyFont="1" applyFill="1" applyBorder="1" applyAlignment="1">
      <alignment horizontal="center"/>
    </xf>
    <xf numFmtId="0" fontId="0" fillId="0" borderId="29" xfId="0" applyBorder="1" applyAlignment="1">
      <alignment horizontal="left" wrapText="1"/>
    </xf>
    <xf numFmtId="2" fontId="0" fillId="0" borderId="29" xfId="0" applyNumberFormat="1" applyBorder="1"/>
    <xf numFmtId="2" fontId="0" fillId="0" borderId="30" xfId="0" applyNumberFormat="1" applyBorder="1"/>
    <xf numFmtId="2" fontId="3" fillId="2" borderId="26" xfId="0" applyNumberFormat="1" applyFont="1" applyFill="1" applyBorder="1" applyAlignment="1" applyProtection="1">
      <alignment horizontal="center"/>
      <protection hidden="1"/>
    </xf>
    <xf numFmtId="2" fontId="3" fillId="2" borderId="31" xfId="0" applyNumberFormat="1" applyFont="1" applyFill="1" applyBorder="1" applyAlignment="1" applyProtection="1">
      <alignment horizontal="center"/>
      <protection hidden="1"/>
    </xf>
    <xf numFmtId="2" fontId="0" fillId="0" borderId="32" xfId="0" applyNumberFormat="1" applyBorder="1"/>
    <xf numFmtId="2" fontId="0" fillId="0" borderId="33" xfId="0" applyNumberFormat="1" applyBorder="1"/>
    <xf numFmtId="0" fontId="3" fillId="2" borderId="34" xfId="0" applyFont="1" applyFill="1" applyBorder="1" applyAlignment="1" applyProtection="1">
      <alignment horizontal="center"/>
      <protection hidden="1"/>
    </xf>
    <xf numFmtId="2" fontId="0" fillId="0" borderId="35" xfId="0" applyNumberFormat="1" applyBorder="1"/>
    <xf numFmtId="0" fontId="3" fillId="2" borderId="36" xfId="0" applyFont="1" applyFill="1" applyBorder="1" applyAlignment="1" applyProtection="1">
      <alignment horizontal="center"/>
      <protection hidden="1"/>
    </xf>
    <xf numFmtId="0" fontId="0" fillId="0" borderId="15" xfId="0" applyBorder="1" applyAlignment="1">
      <alignment horizontal="left" wrapText="1"/>
    </xf>
    <xf numFmtId="2" fontId="0" fillId="0" borderId="37" xfId="0" applyNumberFormat="1" applyBorder="1"/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17" xfId="0" applyFont="1" applyFill="1" applyBorder="1" applyAlignment="1" applyProtection="1">
      <alignment horizontal="left" vertical="center"/>
      <protection hidden="1"/>
    </xf>
    <xf numFmtId="0" fontId="4" fillId="0" borderId="39" xfId="0" applyFont="1" applyFill="1" applyBorder="1" applyAlignment="1" applyProtection="1">
      <alignment horizontal="left" vertical="center"/>
      <protection hidden="1"/>
    </xf>
    <xf numFmtId="0" fontId="1" fillId="0" borderId="15" xfId="0" applyFont="1" applyFill="1" applyBorder="1" applyAlignment="1" applyProtection="1">
      <alignment horizontal="left" vertical="center"/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/>
    <xf numFmtId="0" fontId="3" fillId="5" borderId="8" xfId="0" applyFont="1" applyFill="1" applyBorder="1"/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>
      <alignment horizontal="center" vertical="center"/>
    </xf>
    <xf numFmtId="2" fontId="2" fillId="6" borderId="14" xfId="0" applyNumberFormat="1" applyFont="1" applyFill="1" applyBorder="1"/>
    <xf numFmtId="2" fontId="2" fillId="7" borderId="32" xfId="0" applyNumberFormat="1" applyFont="1" applyFill="1" applyBorder="1"/>
    <xf numFmtId="0" fontId="0" fillId="0" borderId="0" xfId="0" applyProtection="1">
      <protection locked="0"/>
    </xf>
    <xf numFmtId="1" fontId="2" fillId="8" borderId="24" xfId="0" applyNumberFormat="1" applyFont="1" applyFill="1" applyBorder="1" applyAlignment="1">
      <alignment horizontal="center" vertical="center" wrapText="1"/>
    </xf>
    <xf numFmtId="164" fontId="2" fillId="8" borderId="40" xfId="0" applyNumberFormat="1" applyFont="1" applyFill="1" applyBorder="1" applyAlignment="1">
      <alignment horizontal="center"/>
    </xf>
    <xf numFmtId="164" fontId="2" fillId="8" borderId="41" xfId="0" applyNumberFormat="1" applyFont="1" applyFill="1" applyBorder="1" applyAlignment="1">
      <alignment horizontal="center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 applyProtection="1">
      <alignment horizontal="center" vertical="center"/>
      <protection locked="0"/>
    </xf>
    <xf numFmtId="0" fontId="11" fillId="8" borderId="14" xfId="0" applyFont="1" applyFill="1" applyBorder="1" applyAlignment="1" applyProtection="1">
      <alignment horizontal="center" vertical="center"/>
      <protection locked="0" hidden="1"/>
    </xf>
    <xf numFmtId="0" fontId="11" fillId="8" borderId="14" xfId="0" applyFont="1" applyFill="1" applyBorder="1" applyAlignment="1">
      <alignment horizontal="center" vertical="center"/>
    </xf>
    <xf numFmtId="0" fontId="11" fillId="8" borderId="42" xfId="0" applyFont="1" applyFill="1" applyBorder="1" applyAlignment="1" applyProtection="1">
      <alignment horizontal="center" vertical="center"/>
      <protection locked="0" hidden="1"/>
    </xf>
    <xf numFmtId="0" fontId="11" fillId="8" borderId="42" xfId="0" applyFont="1" applyFill="1" applyBorder="1" applyAlignment="1">
      <alignment horizontal="center" vertical="center"/>
    </xf>
    <xf numFmtId="1" fontId="2" fillId="9" borderId="24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Border="1" applyAlignment="1">
      <alignment wrapText="1" shrinkToFit="1" readingOrder="1"/>
    </xf>
    <xf numFmtId="0" fontId="21" fillId="0" borderId="15" xfId="0" applyFont="1" applyBorder="1"/>
    <xf numFmtId="0" fontId="10" fillId="0" borderId="0" xfId="0" applyFont="1" applyBorder="1"/>
    <xf numFmtId="0" fontId="0" fillId="0" borderId="43" xfId="0" applyBorder="1"/>
    <xf numFmtId="0" fontId="3" fillId="0" borderId="15" xfId="0" applyFont="1" applyBorder="1" applyAlignment="1">
      <alignment horizontal="right"/>
    </xf>
    <xf numFmtId="0" fontId="20" fillId="10" borderId="15" xfId="0" applyFont="1" applyFill="1" applyBorder="1"/>
    <xf numFmtId="0" fontId="19" fillId="8" borderId="14" xfId="0" applyFont="1" applyFill="1" applyBorder="1" applyAlignment="1" applyProtection="1">
      <alignment horizontal="center" vertical="center"/>
      <protection locked="0"/>
    </xf>
    <xf numFmtId="0" fontId="19" fillId="8" borderId="14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vertical="center"/>
    </xf>
    <xf numFmtId="0" fontId="3" fillId="2" borderId="44" xfId="0" applyFont="1" applyFill="1" applyBorder="1" applyAlignment="1" applyProtection="1">
      <alignment horizontal="center"/>
      <protection hidden="1"/>
    </xf>
    <xf numFmtId="0" fontId="3" fillId="2" borderId="45" xfId="0" applyFont="1" applyFill="1" applyBorder="1" applyAlignment="1" applyProtection="1">
      <alignment horizontal="center"/>
      <protection hidden="1"/>
    </xf>
    <xf numFmtId="0" fontId="0" fillId="0" borderId="47" xfId="0" applyBorder="1"/>
    <xf numFmtId="0" fontId="13" fillId="5" borderId="6" xfId="0" applyFont="1" applyFill="1" applyBorder="1" applyAlignment="1" applyProtection="1">
      <alignment horizontal="left"/>
      <protection hidden="1"/>
    </xf>
    <xf numFmtId="0" fontId="13" fillId="5" borderId="1" xfId="0" applyFont="1" applyFill="1" applyBorder="1" applyAlignment="1" applyProtection="1">
      <alignment horizontal="left"/>
      <protection hidden="1"/>
    </xf>
    <xf numFmtId="0" fontId="13" fillId="5" borderId="48" xfId="0" applyFont="1" applyFill="1" applyBorder="1" applyAlignment="1" applyProtection="1">
      <alignment horizontal="left"/>
      <protection hidden="1"/>
    </xf>
    <xf numFmtId="0" fontId="13" fillId="5" borderId="37" xfId="0" applyFont="1" applyFill="1" applyBorder="1" applyAlignment="1" applyProtection="1">
      <alignment horizontal="left"/>
      <protection hidden="1"/>
    </xf>
    <xf numFmtId="0" fontId="13" fillId="5" borderId="49" xfId="0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2" fontId="13" fillId="5" borderId="50" xfId="0" applyNumberFormat="1" applyFont="1" applyFill="1" applyBorder="1" applyAlignment="1">
      <alignment vertical="center"/>
    </xf>
    <xf numFmtId="2" fontId="13" fillId="5" borderId="49" xfId="0" applyNumberFormat="1" applyFont="1" applyFill="1" applyBorder="1" applyAlignment="1">
      <alignment vertical="center"/>
    </xf>
    <xf numFmtId="2" fontId="13" fillId="5" borderId="48" xfId="0" applyNumberFormat="1" applyFont="1" applyFill="1" applyBorder="1" applyAlignment="1">
      <alignment vertical="center"/>
    </xf>
    <xf numFmtId="2" fontId="13" fillId="5" borderId="37" xfId="0" applyNumberFormat="1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0" fontId="0" fillId="3" borderId="6" xfId="0" applyFill="1" applyBorder="1" applyAlignment="1">
      <alignment wrapText="1"/>
    </xf>
    <xf numFmtId="165" fontId="2" fillId="4" borderId="20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vertical="center"/>
    </xf>
    <xf numFmtId="165" fontId="2" fillId="4" borderId="51" xfId="0" applyNumberFormat="1" applyFont="1" applyFill="1" applyBorder="1" applyAlignment="1">
      <alignment horizontal="center"/>
    </xf>
    <xf numFmtId="165" fontId="2" fillId="8" borderId="41" xfId="0" applyNumberFormat="1" applyFont="1" applyFill="1" applyBorder="1" applyAlignment="1">
      <alignment horizontal="center"/>
    </xf>
    <xf numFmtId="165" fontId="2" fillId="8" borderId="52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 applyProtection="1">
      <alignment horizontal="center"/>
      <protection hidden="1"/>
    </xf>
    <xf numFmtId="165" fontId="7" fillId="4" borderId="51" xfId="0" applyNumberFormat="1" applyFont="1" applyFill="1" applyBorder="1" applyAlignment="1">
      <alignment horizontal="center"/>
    </xf>
    <xf numFmtId="165" fontId="2" fillId="8" borderId="53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5" fontId="2" fillId="9" borderId="2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/>
      <protection hidden="1"/>
    </xf>
    <xf numFmtId="165" fontId="2" fillId="8" borderId="53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165" fontId="2" fillId="9" borderId="20" xfId="0" applyNumberFormat="1" applyFont="1" applyFill="1" applyBorder="1" applyAlignment="1">
      <alignment horizontal="center"/>
    </xf>
    <xf numFmtId="165" fontId="2" fillId="4" borderId="20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 applyProtection="1">
      <alignment horizontal="center"/>
      <protection hidden="1"/>
    </xf>
    <xf numFmtId="165" fontId="18" fillId="2" borderId="6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/>
    <xf numFmtId="0" fontId="4" fillId="0" borderId="0" xfId="0" applyFont="1"/>
    <xf numFmtId="167" fontId="0" fillId="0" borderId="0" xfId="0" applyNumberFormat="1"/>
    <xf numFmtId="2" fontId="0" fillId="0" borderId="0" xfId="0" applyNumberFormat="1"/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/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8" borderId="14" xfId="0" applyFont="1" applyFill="1" applyBorder="1" applyAlignment="1" applyProtection="1">
      <alignment horizontal="center" vertical="center"/>
      <protection locked="0"/>
    </xf>
    <xf numFmtId="0" fontId="4" fillId="9" borderId="14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4" fillId="8" borderId="14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9" borderId="14" xfId="0" applyFont="1" applyFill="1" applyBorder="1" applyAlignment="1" applyProtection="1">
      <alignment horizontal="center"/>
      <protection locked="0"/>
    </xf>
    <xf numFmtId="0" fontId="4" fillId="8" borderId="14" xfId="0" applyFont="1" applyFill="1" applyBorder="1" applyAlignment="1" applyProtection="1">
      <alignment horizontal="center"/>
      <protection locked="0" hidden="1"/>
    </xf>
    <xf numFmtId="0" fontId="4" fillId="4" borderId="14" xfId="0" applyFont="1" applyFill="1" applyBorder="1" applyAlignment="1" applyProtection="1">
      <alignment horizontal="center"/>
      <protection locked="0" hidden="1"/>
    </xf>
    <xf numFmtId="0" fontId="4" fillId="9" borderId="14" xfId="0" applyFont="1" applyFill="1" applyBorder="1" applyAlignment="1" applyProtection="1">
      <alignment horizontal="center"/>
      <protection locked="0" hidden="1"/>
    </xf>
    <xf numFmtId="0" fontId="1" fillId="8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9" borderId="14" xfId="0" applyFont="1" applyFill="1" applyBorder="1" applyAlignment="1" applyProtection="1">
      <alignment horizontal="center"/>
      <protection locked="0"/>
    </xf>
    <xf numFmtId="0" fontId="13" fillId="5" borderId="48" xfId="0" applyFont="1" applyFill="1" applyBorder="1" applyAlignment="1">
      <alignment horizontal="center" vertical="center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wrapText="1"/>
      <protection locked="0"/>
    </xf>
    <xf numFmtId="0" fontId="0" fillId="4" borderId="14" xfId="0" applyFill="1" applyBorder="1" applyAlignment="1" applyProtection="1">
      <alignment horizontal="center" wrapText="1"/>
      <protection locked="0"/>
    </xf>
    <xf numFmtId="0" fontId="0" fillId="9" borderId="14" xfId="0" applyFill="1" applyBorder="1" applyAlignment="1" applyProtection="1">
      <alignment horizontal="center" wrapText="1"/>
      <protection locked="0"/>
    </xf>
    <xf numFmtId="0" fontId="13" fillId="11" borderId="1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left" wrapText="1"/>
    </xf>
    <xf numFmtId="1" fontId="11" fillId="6" borderId="14" xfId="0" applyNumberFormat="1" applyFont="1" applyFill="1" applyBorder="1" applyAlignment="1">
      <alignment horizontal="center" vertical="center" wrapText="1"/>
    </xf>
    <xf numFmtId="1" fontId="11" fillId="7" borderId="32" xfId="0" applyNumberFormat="1" applyFont="1" applyFill="1" applyBorder="1" applyAlignment="1">
      <alignment horizontal="center" vertical="center" wrapText="1"/>
    </xf>
    <xf numFmtId="1" fontId="11" fillId="8" borderId="32" xfId="0" applyNumberFormat="1" applyFont="1" applyFill="1" applyBorder="1" applyAlignment="1">
      <alignment horizontal="center" vertical="center" wrapText="1"/>
    </xf>
    <xf numFmtId="1" fontId="11" fillId="8" borderId="32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87" xfId="0" applyBorder="1"/>
    <xf numFmtId="1" fontId="11" fillId="14" borderId="14" xfId="0" applyNumberFormat="1" applyFont="1" applyFill="1" applyBorder="1" applyAlignment="1">
      <alignment horizontal="center" vertical="center" wrapText="1"/>
    </xf>
    <xf numFmtId="0" fontId="0" fillId="15" borderId="88" xfId="0" applyFill="1" applyBorder="1" applyAlignment="1">
      <alignment horizontal="center"/>
    </xf>
    <xf numFmtId="0" fontId="0" fillId="15" borderId="89" xfId="0" applyFill="1" applyBorder="1"/>
    <xf numFmtId="0" fontId="0" fillId="15" borderId="90" xfId="0" applyFill="1" applyBorder="1" applyAlignment="1"/>
    <xf numFmtId="0" fontId="0" fillId="15" borderId="91" xfId="0" applyFill="1" applyBorder="1"/>
    <xf numFmtId="0" fontId="0" fillId="15" borderId="92" xfId="0" applyFill="1" applyBorder="1" applyAlignment="1">
      <alignment horizontal="center" vertical="center"/>
    </xf>
    <xf numFmtId="0" fontId="0" fillId="15" borderId="93" xfId="0" applyFill="1" applyBorder="1" applyAlignment="1">
      <alignment horizontal="center" vertical="center"/>
    </xf>
    <xf numFmtId="0" fontId="0" fillId="15" borderId="94" xfId="0" applyFill="1" applyBorder="1" applyAlignment="1">
      <alignment horizontal="center" vertical="center"/>
    </xf>
    <xf numFmtId="0" fontId="0" fillId="15" borderId="95" xfId="0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 wrapText="1"/>
    </xf>
    <xf numFmtId="1" fontId="2" fillId="13" borderId="86" xfId="0" applyNumberFormat="1" applyFont="1" applyFill="1" applyBorder="1" applyAlignment="1">
      <alignment horizontal="left" wrapText="1"/>
    </xf>
    <xf numFmtId="1" fontId="0" fillId="0" borderId="56" xfId="0" applyNumberFormat="1" applyBorder="1" applyAlignment="1">
      <alignment horizontal="left" wrapText="1"/>
    </xf>
    <xf numFmtId="0" fontId="2" fillId="13" borderId="56" xfId="0" applyFont="1" applyFill="1" applyBorder="1" applyAlignment="1">
      <alignment horizontal="left" wrapText="1"/>
    </xf>
    <xf numFmtId="0" fontId="2" fillId="13" borderId="57" xfId="0" applyFont="1" applyFill="1" applyBorder="1" applyAlignment="1">
      <alignment horizontal="left" wrapText="1"/>
    </xf>
    <xf numFmtId="0" fontId="2" fillId="13" borderId="55" xfId="0" applyFont="1" applyFill="1" applyBorder="1" applyAlignment="1">
      <alignment horizontal="left" wrapText="1"/>
    </xf>
    <xf numFmtId="0" fontId="11" fillId="0" borderId="58" xfId="0" applyFont="1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8" borderId="65" xfId="0" applyFont="1" applyFill="1" applyBorder="1" applyAlignment="1" applyProtection="1">
      <alignment horizontal="center" vertical="center" wrapText="1"/>
      <protection locked="0"/>
    </xf>
    <xf numFmtId="0" fontId="11" fillId="8" borderId="66" xfId="0" applyFont="1" applyFill="1" applyBorder="1" applyAlignment="1" applyProtection="1">
      <alignment horizontal="center" vertical="center" wrapText="1"/>
      <protection locked="0"/>
    </xf>
    <xf numFmtId="0" fontId="0" fillId="0" borderId="62" xfId="0" applyBorder="1" applyAlignment="1">
      <alignment wrapText="1"/>
    </xf>
    <xf numFmtId="0" fontId="0" fillId="0" borderId="47" xfId="0" applyBorder="1" applyAlignment="1">
      <alignment wrapText="1"/>
    </xf>
    <xf numFmtId="0" fontId="19" fillId="0" borderId="16" xfId="0" applyNumberFormat="1" applyFont="1" applyBorder="1" applyAlignment="1">
      <alignment wrapText="1" shrinkToFit="1" readingOrder="1"/>
    </xf>
    <xf numFmtId="0" fontId="19" fillId="0" borderId="17" xfId="0" applyNumberFormat="1" applyFont="1" applyBorder="1" applyAlignment="1">
      <alignment wrapText="1" shrinkToFit="1" readingOrder="1"/>
    </xf>
    <xf numFmtId="0" fontId="0" fillId="0" borderId="0" xfId="0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/>
    <xf numFmtId="0" fontId="24" fillId="4" borderId="63" xfId="0" applyFont="1" applyFill="1" applyBorder="1" applyAlignment="1"/>
    <xf numFmtId="0" fontId="7" fillId="0" borderId="67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1" fillId="0" borderId="58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23" fillId="4" borderId="22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23" fillId="4" borderId="74" xfId="0" applyFont="1" applyFill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2" fillId="0" borderId="60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23" fillId="4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protection locked="0"/>
    </xf>
    <xf numFmtId="0" fontId="4" fillId="0" borderId="63" xfId="0" applyFont="1" applyBorder="1" applyAlignment="1" applyProtection="1">
      <protection locked="0"/>
    </xf>
    <xf numFmtId="0" fontId="10" fillId="0" borderId="21" xfId="0" applyFont="1" applyBorder="1" applyAlignment="1">
      <alignment wrapText="1"/>
    </xf>
    <xf numFmtId="1" fontId="3" fillId="12" borderId="86" xfId="0" applyNumberFormat="1" applyFont="1" applyFill="1" applyBorder="1" applyAlignment="1">
      <alignment horizontal="left" wrapText="1"/>
    </xf>
    <xf numFmtId="0" fontId="11" fillId="8" borderId="47" xfId="0" applyFont="1" applyFill="1" applyBorder="1" applyAlignment="1" applyProtection="1">
      <alignment horizontal="center" vertical="center" wrapText="1"/>
      <protection locked="0"/>
    </xf>
    <xf numFmtId="0" fontId="11" fillId="8" borderId="47" xfId="0" applyFont="1" applyFill="1" applyBorder="1" applyAlignment="1" applyProtection="1">
      <alignment horizontal="center" vertical="center"/>
      <protection locked="0"/>
    </xf>
    <xf numFmtId="0" fontId="11" fillId="8" borderId="7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72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1" fillId="5" borderId="76" xfId="0" applyFont="1" applyFill="1" applyBorder="1" applyAlignment="1" applyProtection="1">
      <alignment horizontal="left" vertical="center"/>
      <protection locked="0"/>
    </xf>
    <xf numFmtId="0" fontId="11" fillId="5" borderId="77" xfId="0" applyFont="1" applyFill="1" applyBorder="1" applyAlignment="1" applyProtection="1">
      <alignment horizontal="left" vertical="center"/>
      <protection locked="0"/>
    </xf>
    <xf numFmtId="0" fontId="11" fillId="5" borderId="78" xfId="0" applyFont="1" applyFill="1" applyBorder="1" applyAlignment="1" applyProtection="1">
      <alignment horizontal="left" vertical="center"/>
      <protection locked="0"/>
    </xf>
    <xf numFmtId="0" fontId="11" fillId="5" borderId="79" xfId="0" applyFont="1" applyFill="1" applyBorder="1" applyAlignment="1" applyProtection="1">
      <alignment horizontal="left" vertical="center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0" fontId="11" fillId="5" borderId="80" xfId="0" applyFont="1" applyFill="1" applyBorder="1" applyAlignment="1" applyProtection="1">
      <alignment horizontal="left" vertical="center"/>
      <protection locked="0"/>
    </xf>
    <xf numFmtId="0" fontId="11" fillId="8" borderId="65" xfId="0" applyFont="1" applyFill="1" applyBorder="1" applyAlignment="1" applyProtection="1">
      <alignment horizontal="center" vertical="center"/>
      <protection locked="0"/>
    </xf>
    <xf numFmtId="0" fontId="11" fillId="8" borderId="66" xfId="0" applyFont="1" applyFill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wrapText="1"/>
      <protection locked="0"/>
    </xf>
    <xf numFmtId="0" fontId="24" fillId="0" borderId="82" xfId="0" applyFont="1" applyBorder="1" applyAlignment="1" applyProtection="1">
      <alignment wrapText="1"/>
      <protection locked="0"/>
    </xf>
    <xf numFmtId="0" fontId="24" fillId="0" borderId="83" xfId="0" applyFont="1" applyBorder="1" applyAlignment="1" applyProtection="1">
      <alignment wrapText="1"/>
      <protection locked="0"/>
    </xf>
    <xf numFmtId="0" fontId="4" fillId="0" borderId="84" xfId="0" applyFont="1" applyFill="1" applyBorder="1" applyAlignment="1" applyProtection="1">
      <alignment horizontal="left" vertical="center"/>
      <protection hidden="1"/>
    </xf>
    <xf numFmtId="0" fontId="0" fillId="0" borderId="85" xfId="0" applyBorder="1" applyAlignment="1">
      <alignment vertical="center"/>
    </xf>
    <xf numFmtId="0" fontId="11" fillId="8" borderId="65" xfId="0" applyFont="1" applyFill="1" applyBorder="1" applyAlignment="1" applyProtection="1">
      <alignment horizontal="center" vertic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P$69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67</xdr:row>
          <xdr:rowOff>123825</xdr:rowOff>
        </xdr:from>
        <xdr:to>
          <xdr:col>3</xdr:col>
          <xdr:colOff>19050</xdr:colOff>
          <xdr:row>67</xdr:row>
          <xdr:rowOff>390525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104775</xdr:rowOff>
        </xdr:from>
        <xdr:to>
          <xdr:col>6</xdr:col>
          <xdr:colOff>266700</xdr:colOff>
          <xdr:row>67</xdr:row>
          <xdr:rowOff>428625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67</xdr:row>
          <xdr:rowOff>57150</xdr:rowOff>
        </xdr:from>
        <xdr:to>
          <xdr:col>9</xdr:col>
          <xdr:colOff>409575</xdr:colOff>
          <xdr:row>67</xdr:row>
          <xdr:rowOff>476250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B1:T112"/>
  <sheetViews>
    <sheetView showGridLines="0" showZeros="0" tabSelected="1" topLeftCell="A73" zoomScaleNormal="100" zoomScaleSheetLayoutView="50" zoomScalePageLayoutView="400" workbookViewId="0">
      <selection activeCell="U77" sqref="U77"/>
    </sheetView>
    <sheetView tabSelected="1" topLeftCell="C1" workbookViewId="1">
      <selection activeCell="N61" sqref="N1:V1048576"/>
    </sheetView>
  </sheetViews>
  <sheetFormatPr baseColWidth="10" defaultRowHeight="12.75" x14ac:dyDescent="0.2"/>
  <cols>
    <col min="1" max="1" width="2.7109375" customWidth="1"/>
    <col min="2" max="2" width="50.28515625" customWidth="1"/>
    <col min="3" max="3" width="7.42578125" customWidth="1"/>
    <col min="5" max="5" width="9.85546875" customWidth="1"/>
    <col min="6" max="6" width="8.140625" customWidth="1"/>
    <col min="7" max="7" width="8.7109375" customWidth="1"/>
    <col min="8" max="8" width="9.5703125" customWidth="1"/>
    <col min="9" max="9" width="7.28515625" customWidth="1"/>
    <col min="10" max="10" width="11.5703125" customWidth="1"/>
    <col min="11" max="12" width="9.7109375" customWidth="1"/>
    <col min="14" max="14" width="0" hidden="1" customWidth="1"/>
    <col min="15" max="16" width="11.5703125" hidden="1" customWidth="1"/>
    <col min="17" max="17" width="14.5703125" hidden="1" customWidth="1"/>
    <col min="18" max="20" width="11.5703125" hidden="1" customWidth="1"/>
  </cols>
  <sheetData>
    <row r="1" spans="2:15" ht="60.75" customHeight="1" thickTop="1" thickBot="1" x14ac:dyDescent="0.35">
      <c r="B1" s="214" t="s">
        <v>120</v>
      </c>
      <c r="C1" s="215"/>
      <c r="D1" s="215"/>
      <c r="E1" s="215"/>
      <c r="F1" s="215"/>
      <c r="G1" s="215"/>
      <c r="H1" s="215"/>
      <c r="I1" s="215"/>
      <c r="J1" s="215"/>
      <c r="K1" s="216"/>
      <c r="L1" s="217"/>
    </row>
    <row r="2" spans="2:15" ht="57" customHeight="1" thickBot="1" x14ac:dyDescent="0.25">
      <c r="B2" s="189" t="s">
        <v>121</v>
      </c>
      <c r="C2" s="232" t="s">
        <v>42</v>
      </c>
      <c r="D2" s="232"/>
      <c r="E2" s="232"/>
      <c r="F2" s="232"/>
      <c r="G2" s="232" t="s">
        <v>50</v>
      </c>
      <c r="H2" s="233"/>
      <c r="I2" s="233"/>
      <c r="J2" s="234"/>
      <c r="K2" s="226" t="s">
        <v>68</v>
      </c>
      <c r="L2" s="227"/>
      <c r="O2" s="88"/>
    </row>
    <row r="3" spans="2:15" ht="3.75" customHeight="1" thickTop="1" thickBot="1" x14ac:dyDescent="0.25">
      <c r="B3" s="47"/>
      <c r="C3" s="48"/>
      <c r="D3" s="46"/>
      <c r="E3" s="46"/>
      <c r="F3" s="46"/>
      <c r="G3" s="46"/>
      <c r="H3" s="49"/>
      <c r="I3" s="49"/>
      <c r="J3" s="49"/>
      <c r="K3" s="21"/>
      <c r="L3" s="22"/>
    </row>
    <row r="4" spans="2:15" ht="50.25" customHeight="1" thickBot="1" x14ac:dyDescent="0.25">
      <c r="B4" s="7" t="s">
        <v>0</v>
      </c>
      <c r="C4" s="4" t="s">
        <v>42</v>
      </c>
      <c r="D4" s="89" t="s">
        <v>43</v>
      </c>
      <c r="E4" s="50" t="s">
        <v>44</v>
      </c>
      <c r="F4" s="99" t="s">
        <v>45</v>
      </c>
      <c r="G4" s="50" t="s">
        <v>46</v>
      </c>
      <c r="H4" s="89" t="s">
        <v>47</v>
      </c>
      <c r="I4" s="89" t="s">
        <v>51</v>
      </c>
      <c r="J4" s="99" t="s">
        <v>52</v>
      </c>
      <c r="K4" s="23" t="s">
        <v>49</v>
      </c>
      <c r="L4" s="24" t="s">
        <v>48</v>
      </c>
    </row>
    <row r="5" spans="2:15" ht="17.25" customHeight="1" x14ac:dyDescent="0.25">
      <c r="B5" s="110" t="s">
        <v>1</v>
      </c>
      <c r="C5" s="111"/>
      <c r="D5" s="3"/>
      <c r="E5" s="3"/>
      <c r="F5" s="3"/>
      <c r="G5" s="3"/>
      <c r="H5" s="3"/>
      <c r="I5" s="3"/>
      <c r="J5" s="3"/>
      <c r="K5" s="1"/>
      <c r="L5" s="25"/>
    </row>
    <row r="6" spans="2:15" ht="15.75" customHeight="1" thickBot="1" x14ac:dyDescent="0.3">
      <c r="B6" s="113" t="s">
        <v>96</v>
      </c>
      <c r="C6" s="114"/>
      <c r="D6" s="115"/>
      <c r="E6" s="115"/>
      <c r="F6" s="115"/>
      <c r="G6" s="114"/>
      <c r="H6" s="114"/>
      <c r="I6" s="114"/>
      <c r="J6" s="114"/>
      <c r="K6" s="115"/>
      <c r="L6" s="116"/>
    </row>
    <row r="7" spans="2:15" ht="17.25" thickTop="1" thickBot="1" x14ac:dyDescent="0.25">
      <c r="B7" s="9" t="s">
        <v>99</v>
      </c>
      <c r="C7" s="152">
        <f>D7+E7+F7</f>
        <v>0</v>
      </c>
      <c r="D7" s="153"/>
      <c r="E7" s="151"/>
      <c r="F7" s="154"/>
      <c r="G7" s="127">
        <v>0.217</v>
      </c>
      <c r="H7" s="134">
        <v>0.108</v>
      </c>
      <c r="I7" s="135">
        <v>0.125</v>
      </c>
      <c r="J7" s="136">
        <v>0.28299999999999997</v>
      </c>
      <c r="K7" s="31">
        <f t="shared" ref="K7:K56" si="0">E7*G7+D7*H7</f>
        <v>0</v>
      </c>
      <c r="L7" s="60">
        <f>F7*J7+D7*I7</f>
        <v>0</v>
      </c>
    </row>
    <row r="8" spans="2:15" ht="17.25" thickTop="1" thickBot="1" x14ac:dyDescent="0.25">
      <c r="B8" s="11" t="s">
        <v>2</v>
      </c>
      <c r="C8" s="152">
        <f t="shared" ref="C8:C56" si="1">D8+E8+F8</f>
        <v>0</v>
      </c>
      <c r="D8" s="153"/>
      <c r="E8" s="151"/>
      <c r="F8" s="154"/>
      <c r="G8" s="127">
        <v>0.56699999999999995</v>
      </c>
      <c r="H8" s="134">
        <v>0.28299999999999997</v>
      </c>
      <c r="I8" s="135">
        <v>0.29699999999999999</v>
      </c>
      <c r="J8" s="136">
        <v>0.65</v>
      </c>
      <c r="K8" s="31">
        <f t="shared" si="0"/>
        <v>0</v>
      </c>
      <c r="L8" s="60">
        <f t="shared" ref="L8:L56" si="2">F8*J8+D8*I8</f>
        <v>0</v>
      </c>
    </row>
    <row r="9" spans="2:15" ht="17.25" thickTop="1" thickBot="1" x14ac:dyDescent="0.25">
      <c r="B9" s="11" t="s">
        <v>98</v>
      </c>
      <c r="C9" s="152">
        <f t="shared" si="1"/>
        <v>0</v>
      </c>
      <c r="D9" s="153"/>
      <c r="E9" s="151"/>
      <c r="F9" s="154"/>
      <c r="G9" s="127">
        <v>0.96699999999999997</v>
      </c>
      <c r="H9" s="134">
        <v>0.48299999999999998</v>
      </c>
      <c r="I9" s="135">
        <v>0.49199999999999999</v>
      </c>
      <c r="J9" s="136">
        <v>1.0329999999999999</v>
      </c>
      <c r="K9" s="31">
        <f t="shared" si="0"/>
        <v>0</v>
      </c>
      <c r="L9" s="60">
        <f t="shared" si="2"/>
        <v>0</v>
      </c>
    </row>
    <row r="10" spans="2:15" ht="19.5" thickTop="1" thickBot="1" x14ac:dyDescent="0.25">
      <c r="B10" s="119" t="s">
        <v>97</v>
      </c>
      <c r="C10" s="155"/>
      <c r="D10" s="156"/>
      <c r="E10" s="156"/>
      <c r="F10" s="156"/>
      <c r="G10" s="128"/>
      <c r="H10" s="128"/>
      <c r="I10" s="128"/>
      <c r="J10" s="128"/>
      <c r="K10" s="118"/>
      <c r="L10" s="117"/>
    </row>
    <row r="11" spans="2:15" ht="17.25" thickTop="1" thickBot="1" x14ac:dyDescent="0.25">
      <c r="B11" s="11" t="s">
        <v>3</v>
      </c>
      <c r="C11" s="152">
        <f t="shared" si="1"/>
        <v>0</v>
      </c>
      <c r="D11" s="153"/>
      <c r="E11" s="151"/>
      <c r="F11" s="154"/>
      <c r="G11" s="127">
        <v>1.1830000000000001</v>
      </c>
      <c r="H11" s="134">
        <v>0.58299999999999996</v>
      </c>
      <c r="I11" s="135">
        <v>0.59</v>
      </c>
      <c r="J11" s="136">
        <v>1.2829999999999999</v>
      </c>
      <c r="K11" s="31">
        <f t="shared" si="0"/>
        <v>0</v>
      </c>
      <c r="L11" s="60">
        <f t="shared" si="2"/>
        <v>0</v>
      </c>
    </row>
    <row r="12" spans="2:15" ht="17.25" thickTop="1" thickBot="1" x14ac:dyDescent="0.25">
      <c r="B12" s="11" t="s">
        <v>4</v>
      </c>
      <c r="C12" s="152">
        <f t="shared" si="1"/>
        <v>0</v>
      </c>
      <c r="D12" s="153"/>
      <c r="E12" s="151"/>
      <c r="F12" s="154"/>
      <c r="G12" s="127">
        <v>1.2749999999999999</v>
      </c>
      <c r="H12" s="134">
        <v>0.63800000000000001</v>
      </c>
      <c r="I12" s="135">
        <v>0.63200000000000001</v>
      </c>
      <c r="J12" s="136">
        <v>1.367</v>
      </c>
      <c r="K12" s="31">
        <f t="shared" si="0"/>
        <v>0</v>
      </c>
      <c r="L12" s="60">
        <f t="shared" si="2"/>
        <v>0</v>
      </c>
    </row>
    <row r="13" spans="2:15" ht="19.5" thickTop="1" thickBot="1" x14ac:dyDescent="0.25">
      <c r="B13" s="119" t="s">
        <v>5</v>
      </c>
      <c r="C13" s="155"/>
      <c r="D13" s="156"/>
      <c r="E13" s="156"/>
      <c r="F13" s="156"/>
      <c r="G13" s="128"/>
      <c r="H13" s="128"/>
      <c r="I13" s="128"/>
      <c r="J13" s="128"/>
      <c r="K13" s="120"/>
      <c r="L13" s="121"/>
    </row>
    <row r="14" spans="2:15" ht="17.25" thickTop="1" thickBot="1" x14ac:dyDescent="0.25">
      <c r="B14" s="12" t="s">
        <v>6</v>
      </c>
      <c r="C14" s="152">
        <f t="shared" si="1"/>
        <v>0</v>
      </c>
      <c r="D14" s="157"/>
      <c r="E14" s="158"/>
      <c r="F14" s="159"/>
      <c r="G14" s="127">
        <v>1.917</v>
      </c>
      <c r="H14" s="134">
        <v>0.63300000000000001</v>
      </c>
      <c r="I14" s="135">
        <v>1.2330000000000001</v>
      </c>
      <c r="J14" s="136">
        <v>1.9830000000000001</v>
      </c>
      <c r="K14" s="31">
        <f t="shared" si="0"/>
        <v>0</v>
      </c>
      <c r="L14" s="61">
        <f t="shared" si="2"/>
        <v>0</v>
      </c>
    </row>
    <row r="15" spans="2:15" ht="17.25" thickTop="1" thickBot="1" x14ac:dyDescent="0.25">
      <c r="B15" s="13" t="s">
        <v>7</v>
      </c>
      <c r="C15" s="152">
        <f t="shared" si="1"/>
        <v>0</v>
      </c>
      <c r="D15" s="160"/>
      <c r="E15" s="161"/>
      <c r="F15" s="162"/>
      <c r="G15" s="127">
        <v>1.9670000000000001</v>
      </c>
      <c r="H15" s="134">
        <v>0.65</v>
      </c>
      <c r="I15" s="135">
        <v>1.2669999999999999</v>
      </c>
      <c r="J15" s="136">
        <v>2.0169999999999999</v>
      </c>
      <c r="K15" s="31">
        <f t="shared" si="0"/>
        <v>0</v>
      </c>
      <c r="L15" s="60">
        <f t="shared" si="2"/>
        <v>0</v>
      </c>
    </row>
    <row r="16" spans="2:15" ht="17.25" thickTop="1" thickBot="1" x14ac:dyDescent="0.25">
      <c r="B16" s="13" t="s">
        <v>8</v>
      </c>
      <c r="C16" s="152">
        <f t="shared" si="1"/>
        <v>0</v>
      </c>
      <c r="D16" s="160"/>
      <c r="E16" s="161"/>
      <c r="F16" s="162"/>
      <c r="G16" s="127">
        <v>1.9419999999999999</v>
      </c>
      <c r="H16" s="134">
        <v>0.64200000000000002</v>
      </c>
      <c r="I16" s="135">
        <v>1.25</v>
      </c>
      <c r="J16" s="136">
        <v>2</v>
      </c>
      <c r="K16" s="31">
        <f t="shared" si="0"/>
        <v>0</v>
      </c>
      <c r="L16" s="60">
        <f t="shared" si="2"/>
        <v>0</v>
      </c>
    </row>
    <row r="17" spans="2:12" ht="17.25" thickTop="1" thickBot="1" x14ac:dyDescent="0.25">
      <c r="B17" s="13" t="s">
        <v>9</v>
      </c>
      <c r="C17" s="152">
        <f t="shared" si="1"/>
        <v>0</v>
      </c>
      <c r="D17" s="160"/>
      <c r="E17" s="161"/>
      <c r="F17" s="162"/>
      <c r="G17" s="127">
        <v>1.992</v>
      </c>
      <c r="H17" s="134">
        <v>0.65800000000000003</v>
      </c>
      <c r="I17" s="135">
        <v>1.2669999999999999</v>
      </c>
      <c r="J17" s="136">
        <v>2.0499999999999998</v>
      </c>
      <c r="K17" s="31">
        <f t="shared" si="0"/>
        <v>0</v>
      </c>
      <c r="L17" s="60">
        <f t="shared" si="2"/>
        <v>0</v>
      </c>
    </row>
    <row r="18" spans="2:12" ht="17.25" thickTop="1" thickBot="1" x14ac:dyDescent="0.25">
      <c r="B18" s="13" t="s">
        <v>10</v>
      </c>
      <c r="C18" s="152">
        <f t="shared" si="1"/>
        <v>0</v>
      </c>
      <c r="D18" s="160"/>
      <c r="E18" s="161"/>
      <c r="F18" s="162"/>
      <c r="G18" s="127">
        <v>2.0499999999999998</v>
      </c>
      <c r="H18" s="134">
        <v>0.67500000000000004</v>
      </c>
      <c r="I18" s="135">
        <v>1.3169999999999999</v>
      </c>
      <c r="J18" s="136">
        <v>2.1</v>
      </c>
      <c r="K18" s="31">
        <f t="shared" si="0"/>
        <v>0</v>
      </c>
      <c r="L18" s="60">
        <f t="shared" si="2"/>
        <v>0</v>
      </c>
    </row>
    <row r="19" spans="2:12" ht="17.25" thickTop="1" thickBot="1" x14ac:dyDescent="0.25">
      <c r="B19" s="13" t="s">
        <v>11</v>
      </c>
      <c r="C19" s="152">
        <f t="shared" si="1"/>
        <v>0</v>
      </c>
      <c r="D19" s="160"/>
      <c r="E19" s="161"/>
      <c r="F19" s="162"/>
      <c r="G19" s="127">
        <v>2.117</v>
      </c>
      <c r="H19" s="134">
        <v>0.7</v>
      </c>
      <c r="I19" s="135">
        <v>1.35</v>
      </c>
      <c r="J19" s="136">
        <v>2.1669999999999998</v>
      </c>
      <c r="K19" s="31">
        <f t="shared" si="0"/>
        <v>0</v>
      </c>
      <c r="L19" s="60">
        <f t="shared" si="2"/>
        <v>0</v>
      </c>
    </row>
    <row r="20" spans="2:12" ht="19.5" thickTop="1" thickBot="1" x14ac:dyDescent="0.25">
      <c r="B20" s="119" t="s">
        <v>12</v>
      </c>
      <c r="C20" s="155"/>
      <c r="D20" s="156"/>
      <c r="E20" s="156"/>
      <c r="F20" s="156"/>
      <c r="G20" s="128"/>
      <c r="H20" s="128"/>
      <c r="I20" s="128"/>
      <c r="J20" s="128"/>
      <c r="K20" s="120"/>
      <c r="L20" s="121"/>
    </row>
    <row r="21" spans="2:12" ht="17.25" thickTop="1" thickBot="1" x14ac:dyDescent="0.25">
      <c r="B21" s="14" t="s">
        <v>13</v>
      </c>
      <c r="C21" s="152">
        <f t="shared" si="1"/>
        <v>0</v>
      </c>
      <c r="D21" s="163"/>
      <c r="E21" s="164"/>
      <c r="F21" s="165"/>
      <c r="G21" s="127">
        <v>1.875</v>
      </c>
      <c r="H21" s="134">
        <v>0.61699999999999999</v>
      </c>
      <c r="I21" s="135">
        <v>1.2</v>
      </c>
      <c r="J21" s="136">
        <v>1.9330000000000001</v>
      </c>
      <c r="K21" s="31">
        <f t="shared" si="0"/>
        <v>0</v>
      </c>
      <c r="L21" s="60">
        <f t="shared" si="2"/>
        <v>0</v>
      </c>
    </row>
    <row r="22" spans="2:12" ht="18.75" customHeight="1" thickTop="1" x14ac:dyDescent="0.25">
      <c r="B22" s="15" t="s">
        <v>14</v>
      </c>
      <c r="C22" s="1"/>
      <c r="D22" s="52"/>
      <c r="E22" s="52"/>
      <c r="F22" s="52"/>
      <c r="G22" s="137"/>
      <c r="H22" s="137"/>
      <c r="I22" s="137"/>
      <c r="J22" s="137"/>
      <c r="K22" s="58"/>
      <c r="L22" s="59"/>
    </row>
    <row r="23" spans="2:12" ht="15.75" customHeight="1" thickBot="1" x14ac:dyDescent="0.25">
      <c r="B23" s="119" t="s">
        <v>15</v>
      </c>
      <c r="C23" s="155"/>
      <c r="D23" s="166"/>
      <c r="E23" s="166"/>
      <c r="F23" s="166"/>
      <c r="G23" s="128"/>
      <c r="H23" s="128"/>
      <c r="I23" s="128"/>
      <c r="J23" s="128"/>
      <c r="K23" s="122"/>
      <c r="L23" s="123"/>
    </row>
    <row r="24" spans="2:12" ht="17.25" thickTop="1" thickBot="1" x14ac:dyDescent="0.3">
      <c r="B24" s="126" t="s">
        <v>16</v>
      </c>
      <c r="C24" s="167">
        <f t="shared" si="1"/>
        <v>0</v>
      </c>
      <c r="D24" s="168"/>
      <c r="E24" s="169"/>
      <c r="F24" s="170"/>
      <c r="G24" s="127">
        <v>0.05</v>
      </c>
      <c r="H24" s="138">
        <v>8.0000000000000002E-3</v>
      </c>
      <c r="I24" s="139">
        <v>2.1999999999999999E-2</v>
      </c>
      <c r="J24" s="140">
        <v>5.5E-2</v>
      </c>
      <c r="K24" s="31">
        <f t="shared" si="0"/>
        <v>0</v>
      </c>
      <c r="L24" s="60">
        <f t="shared" si="2"/>
        <v>0</v>
      </c>
    </row>
    <row r="25" spans="2:12" ht="19.5" thickTop="1" thickBot="1" x14ac:dyDescent="0.25">
      <c r="B25" s="119" t="s">
        <v>17</v>
      </c>
      <c r="C25" s="155"/>
      <c r="D25" s="156"/>
      <c r="E25" s="156"/>
      <c r="F25" s="156"/>
      <c r="G25" s="128"/>
      <c r="H25" s="128"/>
      <c r="I25" s="128"/>
      <c r="J25" s="128"/>
      <c r="K25" s="120"/>
      <c r="L25" s="121"/>
    </row>
    <row r="26" spans="2:12" ht="17.25" thickTop="1" thickBot="1" x14ac:dyDescent="0.3">
      <c r="B26" s="16" t="s">
        <v>18</v>
      </c>
      <c r="C26" s="152">
        <f t="shared" si="1"/>
        <v>0</v>
      </c>
      <c r="D26" s="168"/>
      <c r="E26" s="169"/>
      <c r="F26" s="170"/>
      <c r="G26" s="127">
        <v>0.11700000000000001</v>
      </c>
      <c r="H26" s="138">
        <v>3.9E-2</v>
      </c>
      <c r="I26" s="139">
        <v>7.9000000000000001E-2</v>
      </c>
      <c r="J26" s="136">
        <v>0.128</v>
      </c>
      <c r="K26" s="31">
        <f t="shared" si="0"/>
        <v>0</v>
      </c>
      <c r="L26" s="60">
        <f t="shared" si="2"/>
        <v>0</v>
      </c>
    </row>
    <row r="27" spans="2:12" ht="19.5" thickTop="1" thickBot="1" x14ac:dyDescent="0.25">
      <c r="B27" s="124" t="s">
        <v>19</v>
      </c>
      <c r="C27" s="171"/>
      <c r="D27" s="156"/>
      <c r="E27" s="156"/>
      <c r="F27" s="156"/>
      <c r="G27" s="128"/>
      <c r="H27" s="128"/>
      <c r="I27" s="128"/>
      <c r="J27" s="128"/>
      <c r="K27" s="120"/>
      <c r="L27" s="121"/>
    </row>
    <row r="28" spans="2:12" ht="17.25" thickTop="1" thickBot="1" x14ac:dyDescent="0.3">
      <c r="B28" s="16" t="s">
        <v>20</v>
      </c>
      <c r="C28" s="152">
        <f t="shared" si="1"/>
        <v>0</v>
      </c>
      <c r="D28" s="168"/>
      <c r="E28" s="169"/>
      <c r="F28" s="170"/>
      <c r="G28" s="141">
        <v>0.42499999999999999</v>
      </c>
      <c r="H28" s="138">
        <v>0.14000000000000001</v>
      </c>
      <c r="I28" s="139">
        <v>0.28899999999999998</v>
      </c>
      <c r="J28" s="140">
        <v>0.45300000000000001</v>
      </c>
      <c r="K28" s="31">
        <f t="shared" si="0"/>
        <v>0</v>
      </c>
      <c r="L28" s="60">
        <f t="shared" si="2"/>
        <v>0</v>
      </c>
    </row>
    <row r="29" spans="2:12" ht="19.5" thickTop="1" thickBot="1" x14ac:dyDescent="0.25">
      <c r="B29" s="119" t="s">
        <v>21</v>
      </c>
      <c r="C29" s="155"/>
      <c r="D29" s="156"/>
      <c r="E29" s="156"/>
      <c r="F29" s="156"/>
      <c r="G29" s="128"/>
      <c r="H29" s="128"/>
      <c r="I29" s="128"/>
      <c r="J29" s="128"/>
      <c r="K29" s="120"/>
      <c r="L29" s="121"/>
    </row>
    <row r="30" spans="2:12" ht="17.25" thickTop="1" thickBot="1" x14ac:dyDescent="0.3">
      <c r="B30" s="16" t="s">
        <v>22</v>
      </c>
      <c r="C30" s="152">
        <f t="shared" si="1"/>
        <v>0</v>
      </c>
      <c r="D30" s="168"/>
      <c r="E30" s="169"/>
      <c r="F30" s="170"/>
      <c r="G30" s="141">
        <v>0.42499999999999999</v>
      </c>
      <c r="H30" s="138">
        <v>0.14000000000000001</v>
      </c>
      <c r="I30" s="139">
        <v>0.28899999999999998</v>
      </c>
      <c r="J30" s="140">
        <v>0.45300000000000001</v>
      </c>
      <c r="K30" s="31">
        <f t="shared" si="0"/>
        <v>0</v>
      </c>
      <c r="L30" s="60">
        <f t="shared" si="2"/>
        <v>0</v>
      </c>
    </row>
    <row r="31" spans="2:12" ht="21.75" customHeight="1" thickTop="1" thickBot="1" x14ac:dyDescent="0.3">
      <c r="B31" s="15" t="s">
        <v>23</v>
      </c>
      <c r="C31" s="15"/>
      <c r="D31" s="8"/>
      <c r="E31" s="53"/>
      <c r="F31" s="53"/>
      <c r="G31" s="142" t="s">
        <v>53</v>
      </c>
      <c r="H31" s="132"/>
      <c r="I31" s="132"/>
      <c r="J31" s="143" t="s">
        <v>24</v>
      </c>
      <c r="K31" s="53"/>
      <c r="L31" s="62"/>
    </row>
    <row r="32" spans="2:12" ht="17.25" thickTop="1" thickBot="1" x14ac:dyDescent="0.3">
      <c r="B32" s="16" t="s">
        <v>25</v>
      </c>
      <c r="C32" s="152">
        <f t="shared" si="1"/>
        <v>0</v>
      </c>
      <c r="D32" s="90"/>
      <c r="E32" s="169"/>
      <c r="F32" s="170"/>
      <c r="G32" s="141">
        <v>2E-3</v>
      </c>
      <c r="H32" s="130"/>
      <c r="I32" s="131"/>
      <c r="J32" s="140">
        <v>1E-3</v>
      </c>
      <c r="K32" s="31">
        <f t="shared" si="0"/>
        <v>0</v>
      </c>
      <c r="L32" s="60">
        <f t="shared" si="2"/>
        <v>0</v>
      </c>
    </row>
    <row r="33" spans="2:12" ht="17.25" thickTop="1" thickBot="1" x14ac:dyDescent="0.3">
      <c r="B33" s="16" t="s">
        <v>26</v>
      </c>
      <c r="C33" s="152">
        <f t="shared" si="1"/>
        <v>0</v>
      </c>
      <c r="D33" s="90"/>
      <c r="E33" s="169"/>
      <c r="F33" s="170"/>
      <c r="G33" s="141">
        <v>6.0000000000000001E-3</v>
      </c>
      <c r="H33" s="130"/>
      <c r="I33" s="131"/>
      <c r="J33" s="140">
        <v>3.0000000000000001E-3</v>
      </c>
      <c r="K33" s="31">
        <f t="shared" si="0"/>
        <v>0</v>
      </c>
      <c r="L33" s="63">
        <f t="shared" si="2"/>
        <v>0</v>
      </c>
    </row>
    <row r="34" spans="2:12" ht="17.25" thickTop="1" thickBot="1" x14ac:dyDescent="0.3">
      <c r="B34" s="16" t="s">
        <v>27</v>
      </c>
      <c r="C34" s="152">
        <f t="shared" si="1"/>
        <v>0</v>
      </c>
      <c r="D34" s="91"/>
      <c r="E34" s="54"/>
      <c r="F34" s="170"/>
      <c r="G34" s="129"/>
      <c r="H34" s="130"/>
      <c r="I34" s="131"/>
      <c r="J34" s="140">
        <v>1E-3</v>
      </c>
      <c r="K34" s="31">
        <f t="shared" si="0"/>
        <v>0</v>
      </c>
      <c r="L34" s="60">
        <f t="shared" si="2"/>
        <v>0</v>
      </c>
    </row>
    <row r="35" spans="2:12" ht="17.25" thickTop="1" thickBot="1" x14ac:dyDescent="0.3">
      <c r="B35" s="16" t="s">
        <v>28</v>
      </c>
      <c r="C35" s="152">
        <f t="shared" si="1"/>
        <v>0</v>
      </c>
      <c r="D35" s="91"/>
      <c r="E35" s="51"/>
      <c r="F35" s="170"/>
      <c r="G35" s="129"/>
      <c r="H35" s="130"/>
      <c r="I35" s="131"/>
      <c r="J35" s="140">
        <v>1E-3</v>
      </c>
      <c r="K35" s="31">
        <f t="shared" si="0"/>
        <v>0</v>
      </c>
      <c r="L35" s="60">
        <f t="shared" si="2"/>
        <v>0</v>
      </c>
    </row>
    <row r="36" spans="2:12" ht="17.25" thickTop="1" thickBot="1" x14ac:dyDescent="0.3">
      <c r="B36" s="16" t="s">
        <v>29</v>
      </c>
      <c r="C36" s="152">
        <f t="shared" si="1"/>
        <v>0</v>
      </c>
      <c r="D36" s="91"/>
      <c r="E36" s="51"/>
      <c r="F36" s="170"/>
      <c r="G36" s="129"/>
      <c r="H36" s="130"/>
      <c r="I36" s="131"/>
      <c r="J36" s="140">
        <v>5.0000000000000001E-3</v>
      </c>
      <c r="K36" s="31">
        <f t="shared" si="0"/>
        <v>0</v>
      </c>
      <c r="L36" s="60">
        <f t="shared" si="2"/>
        <v>0</v>
      </c>
    </row>
    <row r="37" spans="2:12" ht="17.25" thickTop="1" thickBot="1" x14ac:dyDescent="0.3">
      <c r="B37" s="16" t="s">
        <v>30</v>
      </c>
      <c r="C37" s="152">
        <f t="shared" si="1"/>
        <v>0</v>
      </c>
      <c r="D37" s="91"/>
      <c r="E37" s="51"/>
      <c r="F37" s="170"/>
      <c r="G37" s="129"/>
      <c r="H37" s="130"/>
      <c r="I37" s="131"/>
      <c r="J37" s="140">
        <v>2E-3</v>
      </c>
      <c r="K37" s="31">
        <f t="shared" si="0"/>
        <v>0</v>
      </c>
      <c r="L37" s="60">
        <f t="shared" si="2"/>
        <v>0</v>
      </c>
    </row>
    <row r="38" spans="2:12" ht="17.25" thickTop="1" thickBot="1" x14ac:dyDescent="0.3">
      <c r="B38" s="16" t="s">
        <v>31</v>
      </c>
      <c r="C38" s="152">
        <f t="shared" si="1"/>
        <v>0</v>
      </c>
      <c r="D38" s="91"/>
      <c r="E38" s="51"/>
      <c r="F38" s="170"/>
      <c r="G38" s="129"/>
      <c r="H38" s="130"/>
      <c r="I38" s="131"/>
      <c r="J38" s="140">
        <v>5.0000000000000001E-3</v>
      </c>
      <c r="K38" s="31">
        <f t="shared" si="0"/>
        <v>0</v>
      </c>
      <c r="L38" s="60">
        <f t="shared" si="2"/>
        <v>0</v>
      </c>
    </row>
    <row r="39" spans="2:12" ht="15.75" customHeight="1" thickTop="1" x14ac:dyDescent="0.25">
      <c r="B39" s="15" t="s">
        <v>32</v>
      </c>
      <c r="C39" s="15"/>
      <c r="D39" s="15"/>
      <c r="E39" s="15"/>
      <c r="F39" s="8"/>
      <c r="G39" s="132"/>
      <c r="H39" s="132"/>
      <c r="I39" s="132"/>
      <c r="J39" s="132"/>
      <c r="K39" s="8"/>
      <c r="L39" s="64"/>
    </row>
    <row r="40" spans="2:12" ht="18.75" thickBot="1" x14ac:dyDescent="0.25">
      <c r="B40" s="119" t="s">
        <v>93</v>
      </c>
      <c r="C40" s="155"/>
      <c r="D40" s="155"/>
      <c r="E40" s="155"/>
      <c r="F40" s="166"/>
      <c r="G40" s="128"/>
      <c r="H40" s="128"/>
      <c r="I40" s="128"/>
      <c r="J40" s="128"/>
      <c r="K40" s="122"/>
      <c r="L40" s="123"/>
    </row>
    <row r="41" spans="2:12" ht="17.25" thickTop="1" thickBot="1" x14ac:dyDescent="0.3">
      <c r="B41" s="17" t="s">
        <v>33</v>
      </c>
      <c r="C41" s="152">
        <f t="shared" si="1"/>
        <v>0</v>
      </c>
      <c r="D41" s="91"/>
      <c r="E41" s="51"/>
      <c r="F41" s="170"/>
      <c r="G41" s="129"/>
      <c r="H41" s="130"/>
      <c r="I41" s="131"/>
      <c r="J41" s="140">
        <v>0.33300000000000002</v>
      </c>
      <c r="K41" s="31">
        <f t="shared" si="0"/>
        <v>0</v>
      </c>
      <c r="L41" s="60">
        <f t="shared" si="2"/>
        <v>0</v>
      </c>
    </row>
    <row r="42" spans="2:12" ht="17.25" thickTop="1" thickBot="1" x14ac:dyDescent="0.3">
      <c r="B42" s="17" t="s">
        <v>34</v>
      </c>
      <c r="C42" s="152">
        <f t="shared" si="1"/>
        <v>0</v>
      </c>
      <c r="D42" s="91"/>
      <c r="E42" s="51"/>
      <c r="F42" s="170"/>
      <c r="G42" s="129"/>
      <c r="H42" s="130"/>
      <c r="I42" s="131"/>
      <c r="J42" s="140">
        <v>0.41699999999999998</v>
      </c>
      <c r="K42" s="31">
        <f t="shared" si="0"/>
        <v>0</v>
      </c>
      <c r="L42" s="60">
        <f t="shared" si="2"/>
        <v>0</v>
      </c>
    </row>
    <row r="43" spans="2:12" ht="21" customHeight="1" thickTop="1" thickBot="1" x14ac:dyDescent="0.25">
      <c r="B43" s="125" t="s">
        <v>71</v>
      </c>
      <c r="C43" s="155"/>
      <c r="D43" s="155"/>
      <c r="E43" s="155"/>
      <c r="F43" s="156"/>
      <c r="G43" s="128"/>
      <c r="H43" s="128"/>
      <c r="I43" s="128"/>
      <c r="J43" s="128"/>
      <c r="K43" s="120"/>
      <c r="L43" s="121"/>
    </row>
    <row r="44" spans="2:12" ht="17.25" thickTop="1" thickBot="1" x14ac:dyDescent="0.3">
      <c r="B44" s="17" t="s">
        <v>33</v>
      </c>
      <c r="C44" s="152">
        <f t="shared" si="1"/>
        <v>0</v>
      </c>
      <c r="D44" s="91"/>
      <c r="E44" s="51"/>
      <c r="F44" s="170"/>
      <c r="G44" s="129"/>
      <c r="H44" s="130"/>
      <c r="I44" s="131"/>
      <c r="J44" s="140">
        <v>0.5</v>
      </c>
      <c r="K44" s="31">
        <f t="shared" si="0"/>
        <v>0</v>
      </c>
      <c r="L44" s="60">
        <f t="shared" si="2"/>
        <v>0</v>
      </c>
    </row>
    <row r="45" spans="2:12" ht="17.25" thickTop="1" thickBot="1" x14ac:dyDescent="0.3">
      <c r="B45" s="17" t="s">
        <v>34</v>
      </c>
      <c r="C45" s="152">
        <f t="shared" si="1"/>
        <v>0</v>
      </c>
      <c r="D45" s="91"/>
      <c r="E45" s="51"/>
      <c r="F45" s="170"/>
      <c r="G45" s="129"/>
      <c r="H45" s="130"/>
      <c r="I45" s="131"/>
      <c r="J45" s="140">
        <v>0.628</v>
      </c>
      <c r="K45" s="31">
        <f t="shared" si="0"/>
        <v>0</v>
      </c>
      <c r="L45" s="60">
        <f t="shared" si="2"/>
        <v>0</v>
      </c>
    </row>
    <row r="46" spans="2:12" ht="19.5" thickTop="1" thickBot="1" x14ac:dyDescent="0.25">
      <c r="B46" s="119" t="s">
        <v>94</v>
      </c>
      <c r="C46" s="155"/>
      <c r="D46" s="155"/>
      <c r="E46" s="155"/>
      <c r="F46" s="156"/>
      <c r="G46" s="128"/>
      <c r="H46" s="128"/>
      <c r="I46" s="128"/>
      <c r="J46" s="128"/>
      <c r="K46" s="120"/>
      <c r="L46" s="121"/>
    </row>
    <row r="47" spans="2:12" ht="17.25" thickTop="1" thickBot="1" x14ac:dyDescent="0.3">
      <c r="B47" s="17" t="s">
        <v>33</v>
      </c>
      <c r="C47" s="152">
        <f t="shared" si="1"/>
        <v>0</v>
      </c>
      <c r="D47" s="91"/>
      <c r="E47" s="51"/>
      <c r="F47" s="170"/>
      <c r="G47" s="129"/>
      <c r="H47" s="130"/>
      <c r="I47" s="131"/>
      <c r="J47" s="140">
        <v>1</v>
      </c>
      <c r="K47" s="31">
        <f t="shared" si="0"/>
        <v>0</v>
      </c>
      <c r="L47" s="60">
        <f t="shared" si="2"/>
        <v>0</v>
      </c>
    </row>
    <row r="48" spans="2:12" ht="17.25" thickTop="1" thickBot="1" x14ac:dyDescent="0.3">
      <c r="B48" s="17" t="s">
        <v>34</v>
      </c>
      <c r="C48" s="152">
        <f t="shared" si="1"/>
        <v>0</v>
      </c>
      <c r="D48" s="91"/>
      <c r="E48" s="51"/>
      <c r="F48" s="170"/>
      <c r="G48" s="129"/>
      <c r="H48" s="130"/>
      <c r="I48" s="131"/>
      <c r="J48" s="140">
        <v>1.117</v>
      </c>
      <c r="K48" s="31">
        <f t="shared" si="0"/>
        <v>0</v>
      </c>
      <c r="L48" s="60">
        <f t="shared" si="2"/>
        <v>0</v>
      </c>
    </row>
    <row r="49" spans="2:12" ht="15.75" customHeight="1" thickTop="1" thickBot="1" x14ac:dyDescent="0.3">
      <c r="B49" s="15" t="s">
        <v>35</v>
      </c>
      <c r="C49" s="15"/>
      <c r="D49" s="15"/>
      <c r="E49" s="15"/>
      <c r="F49" s="53"/>
      <c r="G49" s="132"/>
      <c r="H49" s="132"/>
      <c r="I49" s="132"/>
      <c r="J49" s="132"/>
      <c r="K49" s="53"/>
      <c r="L49" s="62"/>
    </row>
    <row r="50" spans="2:12" ht="21.75" thickTop="1" thickBot="1" x14ac:dyDescent="0.35">
      <c r="B50" s="18" t="s">
        <v>36</v>
      </c>
      <c r="C50" s="152">
        <f t="shared" si="1"/>
        <v>0</v>
      </c>
      <c r="D50" s="91"/>
      <c r="E50" s="51"/>
      <c r="F50" s="170"/>
      <c r="G50" s="133"/>
      <c r="H50" s="130"/>
      <c r="I50" s="131"/>
      <c r="J50" s="140">
        <v>3.6999999999999998E-2</v>
      </c>
      <c r="K50" s="31">
        <f t="shared" si="0"/>
        <v>0</v>
      </c>
      <c r="L50" s="60">
        <f t="shared" si="2"/>
        <v>0</v>
      </c>
    </row>
    <row r="51" spans="2:12" ht="17.25" thickTop="1" thickBot="1" x14ac:dyDescent="0.3">
      <c r="B51" s="18" t="s">
        <v>37</v>
      </c>
      <c r="C51" s="152">
        <f t="shared" si="1"/>
        <v>0</v>
      </c>
      <c r="D51" s="91"/>
      <c r="E51" s="51"/>
      <c r="F51" s="170"/>
      <c r="G51" s="129"/>
      <c r="H51" s="130"/>
      <c r="I51" s="131"/>
      <c r="J51" s="140">
        <v>8.6999999999999994E-2</v>
      </c>
      <c r="K51" s="31">
        <f t="shared" si="0"/>
        <v>0</v>
      </c>
      <c r="L51" s="60">
        <f t="shared" si="2"/>
        <v>0</v>
      </c>
    </row>
    <row r="52" spans="2:12" ht="17.25" thickTop="1" thickBot="1" x14ac:dyDescent="0.3">
      <c r="B52" s="18" t="s">
        <v>38</v>
      </c>
      <c r="C52" s="152">
        <f t="shared" si="1"/>
        <v>0</v>
      </c>
      <c r="D52" s="91"/>
      <c r="E52" s="51"/>
      <c r="F52" s="170"/>
      <c r="G52" s="129"/>
      <c r="H52" s="130"/>
      <c r="I52" s="131"/>
      <c r="J52" s="140">
        <v>8.6999999999999994E-2</v>
      </c>
      <c r="K52" s="31">
        <f t="shared" si="0"/>
        <v>0</v>
      </c>
      <c r="L52" s="60">
        <f t="shared" si="2"/>
        <v>0</v>
      </c>
    </row>
    <row r="53" spans="2:12" ht="18" customHeight="1" thickTop="1" thickBot="1" x14ac:dyDescent="0.3">
      <c r="B53" s="15" t="s">
        <v>39</v>
      </c>
      <c r="C53" s="15"/>
      <c r="D53" s="15"/>
      <c r="E53" s="15"/>
      <c r="F53" s="53"/>
      <c r="G53" s="132"/>
      <c r="H53" s="132"/>
      <c r="I53" s="132"/>
      <c r="J53" s="132"/>
      <c r="K53" s="53"/>
      <c r="L53" s="62"/>
    </row>
    <row r="54" spans="2:12" ht="17.25" thickTop="1" thickBot="1" x14ac:dyDescent="0.3">
      <c r="B54" s="18" t="s">
        <v>40</v>
      </c>
      <c r="C54" s="152">
        <f t="shared" si="1"/>
        <v>0</v>
      </c>
      <c r="D54" s="91"/>
      <c r="E54" s="51"/>
      <c r="F54" s="170"/>
      <c r="G54" s="129"/>
      <c r="H54" s="130"/>
      <c r="I54" s="131"/>
      <c r="J54" s="140">
        <v>2.7E-2</v>
      </c>
      <c r="K54" s="31">
        <f t="shared" si="0"/>
        <v>0</v>
      </c>
      <c r="L54" s="60">
        <f t="shared" si="2"/>
        <v>0</v>
      </c>
    </row>
    <row r="55" spans="2:12" ht="17.25" thickTop="1" thickBot="1" x14ac:dyDescent="0.3">
      <c r="B55" s="18" t="s">
        <v>37</v>
      </c>
      <c r="C55" s="152">
        <f t="shared" si="1"/>
        <v>0</v>
      </c>
      <c r="D55" s="91"/>
      <c r="E55" s="51"/>
      <c r="F55" s="170"/>
      <c r="G55" s="129"/>
      <c r="H55" s="130"/>
      <c r="I55" s="131"/>
      <c r="J55" s="140">
        <v>6.3E-2</v>
      </c>
      <c r="K55" s="31">
        <f t="shared" si="0"/>
        <v>0</v>
      </c>
      <c r="L55" s="60">
        <f t="shared" si="2"/>
        <v>0</v>
      </c>
    </row>
    <row r="56" spans="2:12" ht="17.25" thickTop="1" thickBot="1" x14ac:dyDescent="0.3">
      <c r="B56" s="18" t="s">
        <v>41</v>
      </c>
      <c r="C56" s="152">
        <f t="shared" si="1"/>
        <v>0</v>
      </c>
      <c r="D56" s="91"/>
      <c r="E56" s="51"/>
      <c r="F56" s="170"/>
      <c r="G56" s="129"/>
      <c r="H56" s="130"/>
      <c r="I56" s="131"/>
      <c r="J56" s="140">
        <v>6.3E-2</v>
      </c>
      <c r="K56" s="31">
        <f t="shared" si="0"/>
        <v>0</v>
      </c>
      <c r="L56" s="60">
        <f t="shared" si="2"/>
        <v>0</v>
      </c>
    </row>
    <row r="57" spans="2:12" ht="1.5" customHeight="1" thickTop="1" thickBot="1" x14ac:dyDescent="0.25">
      <c r="B57" s="19"/>
      <c r="C57" s="20"/>
      <c r="D57" s="20"/>
      <c r="E57" s="20"/>
      <c r="F57" s="55"/>
      <c r="G57" s="20"/>
      <c r="H57" s="20"/>
      <c r="I57" s="20"/>
      <c r="J57" s="20"/>
      <c r="K57" s="56"/>
      <c r="L57" s="57"/>
    </row>
    <row r="58" spans="2:12" ht="4.5" customHeight="1" thickTop="1" thickBot="1" x14ac:dyDescent="0.25">
      <c r="B58" s="65"/>
      <c r="C58" s="5"/>
      <c r="D58" s="5"/>
      <c r="E58" s="5"/>
      <c r="F58" s="5"/>
      <c r="G58" s="5"/>
      <c r="H58" s="5"/>
      <c r="I58" s="5"/>
      <c r="J58" s="5"/>
      <c r="K58" s="26"/>
      <c r="L58" s="29"/>
    </row>
    <row r="59" spans="2:12" ht="0.75" customHeight="1" thickTop="1" thickBot="1" x14ac:dyDescent="0.25">
      <c r="B59" s="27"/>
      <c r="C59" s="28"/>
      <c r="D59" s="28"/>
      <c r="E59" s="28"/>
      <c r="F59" s="28"/>
      <c r="G59" s="28"/>
      <c r="H59" s="28"/>
      <c r="I59" s="28"/>
      <c r="J59" s="28"/>
      <c r="K59" s="30"/>
      <c r="L59" s="66"/>
    </row>
    <row r="60" spans="2:12" ht="20.25" customHeight="1" thickTop="1" thickBot="1" x14ac:dyDescent="0.3">
      <c r="B60" s="218" t="s">
        <v>100</v>
      </c>
      <c r="C60" s="219"/>
      <c r="D60" s="219"/>
      <c r="E60" s="219"/>
      <c r="F60" s="219"/>
      <c r="G60" s="219"/>
      <c r="H60" s="219"/>
      <c r="I60" s="219"/>
      <c r="J60" s="220"/>
      <c r="K60" s="86">
        <f>K56+K55+K54+K52+K51+K50+K48+K47+K45+K44+K42+K41+K38+K37+K36+K35+K34+K33+K32+K30+K28+K26+K24+K21+K19+K18+K17+K16+K15+K14+K12+K11+K9+K8+K7</f>
        <v>0</v>
      </c>
      <c r="L60" s="29"/>
    </row>
    <row r="61" spans="2:12" ht="19.5" customHeight="1" thickTop="1" thickBot="1" x14ac:dyDescent="0.3">
      <c r="B61" s="221" t="s">
        <v>101</v>
      </c>
      <c r="C61" s="222"/>
      <c r="D61" s="222"/>
      <c r="E61" s="222"/>
      <c r="F61" s="222"/>
      <c r="G61" s="222"/>
      <c r="H61" s="222"/>
      <c r="I61" s="222"/>
      <c r="J61" s="222"/>
      <c r="K61" s="223"/>
      <c r="L61" s="87">
        <f>L56+L55+L54+L52+L51+L50+L48+L47+L45+L44+L42+L41+L38+L37+L36+L35+L34+L33+L32+L30+L28+L26+L24+L21+L19+L18+L17+L16+L15+L14+L12+L11+L9+L8+L7</f>
        <v>0</v>
      </c>
    </row>
    <row r="62" spans="2:12" ht="2.25" hidden="1" customHeight="1" thickTop="1" x14ac:dyDescent="0.2">
      <c r="B62" s="65"/>
      <c r="C62" s="5"/>
      <c r="D62" s="5"/>
      <c r="E62" s="5"/>
      <c r="F62" s="5"/>
      <c r="G62" s="5"/>
      <c r="H62" s="5"/>
      <c r="I62" s="5"/>
      <c r="J62" s="5"/>
      <c r="K62" s="6"/>
      <c r="L62" s="10"/>
    </row>
    <row r="63" spans="2:12" ht="21.75" customHeight="1" thickTop="1" thickBot="1" x14ac:dyDescent="0.25">
      <c r="B63" s="67"/>
      <c r="C63" s="68"/>
      <c r="D63" s="68"/>
      <c r="E63" s="68"/>
      <c r="F63" s="68"/>
      <c r="G63" s="68"/>
      <c r="H63" s="68"/>
      <c r="I63" s="68"/>
      <c r="J63" s="68"/>
      <c r="K63" s="36"/>
      <c r="L63" s="37"/>
    </row>
    <row r="64" spans="2:12" ht="21.75" customHeight="1" thickTop="1" thickBot="1" x14ac:dyDescent="0.3">
      <c r="B64" s="172" t="s">
        <v>60</v>
      </c>
      <c r="C64" s="239">
        <f>K60*6</f>
        <v>0</v>
      </c>
      <c r="D64" s="191"/>
      <c r="E64" s="192" t="s">
        <v>104</v>
      </c>
      <c r="F64" s="193"/>
      <c r="G64" s="193"/>
      <c r="H64" s="194"/>
      <c r="I64" s="190">
        <f>L61*6</f>
        <v>0</v>
      </c>
      <c r="J64" s="191"/>
      <c r="K64" s="6"/>
      <c r="L64" s="6"/>
    </row>
    <row r="65" spans="2:20" ht="21.75" customHeight="1" thickTop="1" thickBot="1" x14ac:dyDescent="0.3">
      <c r="B65" s="172" t="s">
        <v>102</v>
      </c>
      <c r="C65" s="239">
        <f>K60*8</f>
        <v>0</v>
      </c>
      <c r="D65" s="191"/>
      <c r="E65" s="192" t="s">
        <v>105</v>
      </c>
      <c r="F65" s="193"/>
      <c r="G65" s="193"/>
      <c r="H65" s="194"/>
      <c r="I65" s="190">
        <f>L61*8</f>
        <v>0</v>
      </c>
      <c r="J65" s="191"/>
      <c r="K65" s="6"/>
      <c r="L65" s="6"/>
    </row>
    <row r="66" spans="2:20" ht="21.75" customHeight="1" thickTop="1" thickBot="1" x14ac:dyDescent="0.3">
      <c r="B66" s="172" t="s">
        <v>103</v>
      </c>
      <c r="C66" s="239">
        <f>K60*10</f>
        <v>0</v>
      </c>
      <c r="D66" s="191"/>
      <c r="E66" s="192" t="s">
        <v>106</v>
      </c>
      <c r="F66" s="193"/>
      <c r="G66" s="193"/>
      <c r="H66" s="194"/>
      <c r="I66" s="190">
        <f>L61*10</f>
        <v>0</v>
      </c>
      <c r="J66" s="191"/>
      <c r="K66" s="6"/>
      <c r="L66" s="6"/>
    </row>
    <row r="67" spans="2:20" ht="14.25" thickTop="1" thickBot="1" x14ac:dyDescent="0.25">
      <c r="H67" s="2"/>
    </row>
    <row r="68" spans="2:20" ht="40.5" customHeight="1" thickTop="1" thickBot="1" x14ac:dyDescent="0.25">
      <c r="B68" s="177" t="s">
        <v>107</v>
      </c>
      <c r="C68" s="178"/>
      <c r="D68" s="228" t="s">
        <v>108</v>
      </c>
      <c r="E68" s="229"/>
      <c r="F68" s="229"/>
      <c r="G68" s="230" t="s">
        <v>109</v>
      </c>
      <c r="H68" s="231"/>
      <c r="I68" s="231"/>
      <c r="J68" s="235" t="s">
        <v>110</v>
      </c>
      <c r="K68" s="236"/>
      <c r="L68" s="237"/>
    </row>
    <row r="69" spans="2:20" ht="28.5" customHeight="1" thickTop="1" thickBot="1" x14ac:dyDescent="0.25">
      <c r="B69" s="38" t="s">
        <v>54</v>
      </c>
      <c r="C69" s="39"/>
      <c r="D69" s="39"/>
      <c r="E69" s="39"/>
      <c r="F69" s="39"/>
      <c r="G69" s="39"/>
      <c r="H69" s="40"/>
      <c r="I69" s="39"/>
      <c r="J69" s="39"/>
      <c r="K69" s="173">
        <f>IF(P69=1,C64,0)+IF(P69=2,C65,0)+IF(P69=3,C66,0)</f>
        <v>0</v>
      </c>
      <c r="L69" s="10"/>
      <c r="P69" s="88">
        <v>1</v>
      </c>
    </row>
    <row r="70" spans="2:20" ht="36" customHeight="1" thickTop="1" thickBot="1" x14ac:dyDescent="0.25">
      <c r="B70" s="224" t="s">
        <v>55</v>
      </c>
      <c r="C70" s="238" t="s">
        <v>56</v>
      </c>
      <c r="D70" s="238"/>
      <c r="E70" s="42"/>
      <c r="F70" s="42"/>
      <c r="G70" s="42"/>
      <c r="H70" s="41"/>
      <c r="I70" s="42"/>
      <c r="J70" s="42"/>
      <c r="K70" s="112"/>
      <c r="L70" s="10"/>
    </row>
    <row r="71" spans="2:20" ht="22.5" customHeight="1" thickTop="1" thickBot="1" x14ac:dyDescent="0.3">
      <c r="B71" s="225"/>
      <c r="C71" s="92"/>
      <c r="D71" s="149" t="s">
        <v>115</v>
      </c>
      <c r="E71" s="150">
        <v>20</v>
      </c>
      <c r="F71" s="43"/>
      <c r="G71" s="43"/>
      <c r="H71" s="44"/>
      <c r="I71" s="43"/>
      <c r="J71" s="43"/>
      <c r="K71" s="93">
        <f>C71*E71</f>
        <v>0</v>
      </c>
      <c r="L71" s="10"/>
    </row>
    <row r="72" spans="2:20" ht="27" customHeight="1" thickTop="1" thickBot="1" x14ac:dyDescent="0.25">
      <c r="B72" s="195" t="s">
        <v>57</v>
      </c>
      <c r="C72" s="202" t="s">
        <v>70</v>
      </c>
      <c r="D72" s="202"/>
      <c r="E72" s="42"/>
      <c r="F72" s="197"/>
      <c r="G72" s="197"/>
      <c r="H72" s="197" t="s">
        <v>61</v>
      </c>
      <c r="I72" s="197"/>
      <c r="J72" s="42"/>
      <c r="K72" s="112"/>
      <c r="L72" s="10"/>
    </row>
    <row r="73" spans="2:20" ht="24.75" customHeight="1" thickTop="1" thickBot="1" x14ac:dyDescent="0.25">
      <c r="B73" s="196"/>
      <c r="C73" s="200"/>
      <c r="D73" s="201"/>
      <c r="E73" s="198">
        <v>2.5000000000000001E-4</v>
      </c>
      <c r="F73" s="199"/>
      <c r="G73" s="70" t="s">
        <v>63</v>
      </c>
      <c r="H73" s="200"/>
      <c r="I73" s="201"/>
      <c r="J73" s="39"/>
      <c r="K73" s="93">
        <f>C73*E73*H73</f>
        <v>0</v>
      </c>
      <c r="L73" s="10"/>
      <c r="R73" s="145" t="s">
        <v>108</v>
      </c>
      <c r="S73" s="145" t="s">
        <v>109</v>
      </c>
      <c r="T73" s="145" t="s">
        <v>110</v>
      </c>
    </row>
    <row r="74" spans="2:20" ht="27" customHeight="1" thickTop="1" thickBot="1" x14ac:dyDescent="0.25">
      <c r="B74" s="210" t="s">
        <v>58</v>
      </c>
      <c r="C74" s="203" t="s">
        <v>70</v>
      </c>
      <c r="D74" s="203"/>
      <c r="E74" s="6"/>
      <c r="F74" s="206"/>
      <c r="G74" s="206"/>
      <c r="H74" s="206" t="s">
        <v>62</v>
      </c>
      <c r="I74" s="206"/>
      <c r="J74" s="6"/>
      <c r="K74" s="112"/>
      <c r="L74" s="10"/>
      <c r="O74" s="145" t="s">
        <v>111</v>
      </c>
      <c r="Q74">
        <v>2.5000000000000001E-4</v>
      </c>
      <c r="R74">
        <f>Q75*6</f>
        <v>2.5000000000000001E-4</v>
      </c>
      <c r="S74">
        <f>Q75*8</f>
        <v>3.3333333333333332E-4</v>
      </c>
      <c r="T74">
        <f>Q75*10</f>
        <v>4.1666666666666664E-4</v>
      </c>
    </row>
    <row r="75" spans="2:20" ht="21.75" customHeight="1" thickTop="1" thickBot="1" x14ac:dyDescent="0.25">
      <c r="B75" s="211"/>
      <c r="C75" s="200">
        <f>C73</f>
        <v>0</v>
      </c>
      <c r="D75" s="201"/>
      <c r="E75" s="198">
        <v>5.0000000000000001E-4</v>
      </c>
      <c r="F75" s="199"/>
      <c r="G75" s="69" t="s">
        <v>63</v>
      </c>
      <c r="H75" s="200"/>
      <c r="I75" s="201"/>
      <c r="J75" s="39"/>
      <c r="K75" s="93">
        <f>C75*E75*H75</f>
        <v>0</v>
      </c>
      <c r="L75" s="10"/>
      <c r="Q75" s="144">
        <f>Q74/6</f>
        <v>4.1666666666666665E-5</v>
      </c>
    </row>
    <row r="76" spans="2:20" ht="27" customHeight="1" thickTop="1" thickBot="1" x14ac:dyDescent="0.25">
      <c r="B76" s="34"/>
      <c r="C76" s="32"/>
      <c r="D76" s="32"/>
      <c r="E76" s="33"/>
      <c r="F76" s="32"/>
      <c r="G76" s="32"/>
      <c r="H76" s="6"/>
      <c r="I76" s="6"/>
      <c r="J76" s="6"/>
      <c r="K76" s="179"/>
      <c r="L76" s="10"/>
      <c r="O76" s="145" t="s">
        <v>112</v>
      </c>
      <c r="R76">
        <f>Q78*6</f>
        <v>5.0000000000000001E-4</v>
      </c>
      <c r="S76">
        <f>Q78*8</f>
        <v>6.6666666666666664E-4</v>
      </c>
      <c r="T76">
        <f>Q78*10</f>
        <v>8.3333333333333328E-4</v>
      </c>
    </row>
    <row r="77" spans="2:20" ht="24.75" customHeight="1" thickBot="1" x14ac:dyDescent="0.25">
      <c r="B77" s="210" t="s">
        <v>59</v>
      </c>
      <c r="C77" s="212"/>
      <c r="D77" s="212"/>
      <c r="E77" s="181" t="s">
        <v>116</v>
      </c>
      <c r="F77" s="182" t="s">
        <v>117</v>
      </c>
      <c r="G77" s="183" t="s">
        <v>118</v>
      </c>
      <c r="H77" s="184" t="s">
        <v>119</v>
      </c>
      <c r="I77" s="39"/>
      <c r="J77" s="39"/>
      <c r="K77" s="6"/>
      <c r="L77" s="10"/>
      <c r="Q77">
        <v>5.0000000000000001E-4</v>
      </c>
    </row>
    <row r="78" spans="2:20" ht="27" customHeight="1" thickTop="1" thickBot="1" x14ac:dyDescent="0.25">
      <c r="B78" s="211"/>
      <c r="C78" s="213"/>
      <c r="D78" s="213"/>
      <c r="E78" s="185"/>
      <c r="F78" s="186"/>
      <c r="G78" s="187"/>
      <c r="H78" s="188"/>
      <c r="I78" s="6"/>
      <c r="J78" s="6"/>
      <c r="K78" s="92">
        <f>E78+F78+G78+H78</f>
        <v>0</v>
      </c>
      <c r="L78" s="10"/>
      <c r="Q78" s="146">
        <f>Q77/6</f>
        <v>8.3333333333333331E-5</v>
      </c>
    </row>
    <row r="79" spans="2:20" ht="27" customHeight="1" thickTop="1" thickBot="1" x14ac:dyDescent="0.25">
      <c r="B79" s="148" t="s">
        <v>114</v>
      </c>
      <c r="C79" s="39"/>
      <c r="D79" s="39"/>
      <c r="E79" s="43"/>
      <c r="F79" s="43"/>
      <c r="G79" s="43"/>
      <c r="H79" s="43"/>
      <c r="I79" s="39"/>
      <c r="J79" s="39"/>
      <c r="K79" s="180">
        <f>K69+K71+K73+K75-K78</f>
        <v>0</v>
      </c>
      <c r="L79" s="10"/>
      <c r="O79" s="145" t="s">
        <v>113</v>
      </c>
      <c r="Q79">
        <v>20</v>
      </c>
      <c r="R79">
        <f>Q81*6</f>
        <v>20</v>
      </c>
      <c r="S79" s="147">
        <f>Q81*8</f>
        <v>26.666666666666668</v>
      </c>
      <c r="T79" s="147">
        <f>Q81*10</f>
        <v>33.333333333333336</v>
      </c>
    </row>
    <row r="80" spans="2:20" ht="7.5" customHeight="1" thickTop="1" thickBot="1" x14ac:dyDescent="0.25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7"/>
    </row>
    <row r="81" spans="2:17" ht="14.25" customHeight="1" thickTop="1" thickBot="1" x14ac:dyDescent="0.25">
      <c r="B81" s="45"/>
      <c r="C81" s="6"/>
      <c r="D81" s="6"/>
      <c r="E81" s="6"/>
      <c r="F81" s="6"/>
      <c r="G81" s="6"/>
      <c r="H81" s="6"/>
      <c r="I81" s="6"/>
      <c r="J81" s="6"/>
      <c r="K81" s="6"/>
      <c r="L81" s="10"/>
      <c r="Q81">
        <f>Q79/6</f>
        <v>3.3333333333333335</v>
      </c>
    </row>
    <row r="82" spans="2:17" ht="39.75" customHeight="1" thickTop="1" x14ac:dyDescent="0.2">
      <c r="B82" s="207" t="s">
        <v>65</v>
      </c>
      <c r="C82" s="208"/>
      <c r="D82" s="208"/>
      <c r="E82" s="208"/>
      <c r="F82" s="208"/>
      <c r="G82" s="208"/>
      <c r="H82" s="208"/>
      <c r="I82" s="208"/>
      <c r="J82" s="208"/>
      <c r="K82" s="208"/>
      <c r="L82" s="209"/>
    </row>
    <row r="83" spans="2:17" ht="24.75" customHeight="1" thickBot="1" x14ac:dyDescent="0.25">
      <c r="B83" s="45"/>
      <c r="C83" s="6"/>
      <c r="D83" s="6"/>
      <c r="E83" s="6"/>
      <c r="F83" s="6"/>
      <c r="G83" s="6"/>
      <c r="H83" s="6"/>
      <c r="I83" s="6"/>
      <c r="J83" s="6"/>
      <c r="K83" s="6"/>
      <c r="L83" s="10"/>
    </row>
    <row r="84" spans="2:17" ht="25.5" customHeight="1" thickTop="1" thickBot="1" x14ac:dyDescent="0.25">
      <c r="B84" s="38" t="s">
        <v>69</v>
      </c>
      <c r="C84" s="39"/>
      <c r="D84" s="39"/>
      <c r="E84" s="39"/>
      <c r="F84" s="39"/>
      <c r="G84" s="39"/>
      <c r="H84" s="39"/>
      <c r="I84" s="39"/>
      <c r="J84" s="39"/>
      <c r="K84" s="39"/>
      <c r="L84" s="174">
        <f>I64</f>
        <v>0</v>
      </c>
    </row>
    <row r="85" spans="2:17" ht="25.5" customHeight="1" thickTop="1" thickBot="1" x14ac:dyDescent="0.25">
      <c r="B85" s="45"/>
      <c r="C85" s="6"/>
      <c r="D85" s="6"/>
      <c r="E85" s="6"/>
      <c r="F85" s="6"/>
      <c r="G85" s="6"/>
      <c r="H85" s="6" t="s">
        <v>67</v>
      </c>
      <c r="I85" s="6"/>
      <c r="J85" s="6"/>
      <c r="K85" s="6"/>
      <c r="L85" s="29"/>
    </row>
    <row r="86" spans="2:17" ht="25.5" customHeight="1" thickTop="1" thickBot="1" x14ac:dyDescent="0.25">
      <c r="B86" s="38" t="s">
        <v>66</v>
      </c>
      <c r="C86" s="39"/>
      <c r="D86" s="39"/>
      <c r="E86" s="39"/>
      <c r="F86" s="39"/>
      <c r="G86" s="39"/>
      <c r="H86" s="200">
        <v>2</v>
      </c>
      <c r="I86" s="201"/>
      <c r="J86" s="39"/>
      <c r="K86" s="39"/>
      <c r="L86" s="175">
        <f>L84/H86</f>
        <v>0</v>
      </c>
    </row>
    <row r="87" spans="2:17" ht="25.5" customHeight="1" thickTop="1" thickBot="1" x14ac:dyDescent="0.25">
      <c r="B87" s="38" t="s">
        <v>64</v>
      </c>
      <c r="C87" s="39"/>
      <c r="D87" s="39"/>
      <c r="E87" s="39"/>
      <c r="F87" s="39"/>
      <c r="G87" s="39"/>
      <c r="H87" s="39"/>
      <c r="I87" s="39"/>
      <c r="J87" s="39"/>
      <c r="K87" s="39"/>
      <c r="L87" s="94"/>
    </row>
    <row r="88" spans="2:17" ht="27" customHeight="1" thickTop="1" thickBot="1" x14ac:dyDescent="0.25">
      <c r="B88" s="38" t="s">
        <v>65</v>
      </c>
      <c r="C88" s="39"/>
      <c r="D88" s="39"/>
      <c r="E88" s="39"/>
      <c r="F88" s="39"/>
      <c r="G88" s="39"/>
      <c r="H88" s="39"/>
      <c r="I88" s="39"/>
      <c r="J88" s="39"/>
      <c r="K88" s="39"/>
      <c r="L88" s="176">
        <f>L86-L87</f>
        <v>0</v>
      </c>
    </row>
    <row r="89" spans="2:17" ht="16.5" customHeight="1" thickTop="1" thickBot="1" x14ac:dyDescent="0.25"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7"/>
    </row>
    <row r="90" spans="2:17" ht="24.75" customHeight="1" thickTop="1" x14ac:dyDescent="0.3">
      <c r="B90" s="105" t="s">
        <v>86</v>
      </c>
      <c r="C90" s="6"/>
      <c r="D90" s="6"/>
      <c r="E90" s="6"/>
      <c r="F90" s="6"/>
      <c r="G90" s="6"/>
      <c r="H90" s="6"/>
      <c r="I90" s="6"/>
      <c r="J90" s="6"/>
      <c r="K90" s="6"/>
      <c r="L90" s="10"/>
    </row>
    <row r="91" spans="2:17" ht="132.75" customHeight="1" thickBot="1" x14ac:dyDescent="0.3">
      <c r="B91" s="204" t="s">
        <v>87</v>
      </c>
      <c r="C91" s="205"/>
      <c r="D91" s="205"/>
      <c r="E91" s="205"/>
      <c r="F91" s="205"/>
      <c r="G91" s="205"/>
      <c r="H91" s="205"/>
      <c r="I91" s="205"/>
      <c r="J91" s="205"/>
      <c r="K91" s="205"/>
      <c r="L91" s="100"/>
    </row>
    <row r="92" spans="2:17" ht="12" customHeight="1" thickTop="1" x14ac:dyDescent="0.2">
      <c r="B92" s="45"/>
      <c r="C92" s="6"/>
      <c r="D92" s="6"/>
      <c r="E92" s="6"/>
      <c r="F92" s="6"/>
      <c r="G92" s="6"/>
      <c r="H92" s="6"/>
      <c r="I92" s="6"/>
      <c r="J92" s="6"/>
      <c r="K92" s="6"/>
      <c r="L92" s="10"/>
    </row>
    <row r="93" spans="2:17" ht="24.75" customHeight="1" thickBot="1" x14ac:dyDescent="0.3">
      <c r="B93" s="101"/>
      <c r="C93" s="6"/>
      <c r="D93" s="6"/>
      <c r="E93" s="6"/>
      <c r="F93" s="6"/>
      <c r="G93" s="6"/>
      <c r="H93" s="6" t="s">
        <v>88</v>
      </c>
      <c r="I93" s="6"/>
      <c r="J93" s="6"/>
      <c r="K93" s="6" t="s">
        <v>61</v>
      </c>
      <c r="L93" s="10"/>
    </row>
    <row r="94" spans="2:17" ht="23.25" customHeight="1" thickTop="1" thickBot="1" x14ac:dyDescent="0.3">
      <c r="B94" s="104" t="s">
        <v>89</v>
      </c>
      <c r="C94" s="71"/>
      <c r="D94" s="102"/>
      <c r="E94" s="6"/>
      <c r="F94" s="6"/>
      <c r="G94" s="6"/>
      <c r="H94" s="107">
        <f>K79</f>
        <v>0</v>
      </c>
      <c r="I94" s="6"/>
      <c r="J94" s="6"/>
      <c r="K94" s="107">
        <f>L88</f>
        <v>0</v>
      </c>
      <c r="L94" s="10"/>
    </row>
    <row r="95" spans="2:17" ht="11.25" customHeight="1" thickTop="1" thickBot="1" x14ac:dyDescent="0.3">
      <c r="B95" s="101"/>
      <c r="C95" s="6"/>
      <c r="D95" s="6"/>
      <c r="E95" s="6"/>
      <c r="F95" s="6"/>
      <c r="G95" s="6"/>
      <c r="H95" s="6"/>
      <c r="I95" s="6"/>
      <c r="J95" s="6"/>
      <c r="K95" s="6"/>
      <c r="L95" s="10"/>
    </row>
    <row r="96" spans="2:17" ht="22.5" customHeight="1" thickTop="1" thickBot="1" x14ac:dyDescent="0.3">
      <c r="B96" s="104" t="s">
        <v>90</v>
      </c>
      <c r="C96" s="6"/>
      <c r="D96" s="106"/>
      <c r="E96" s="108"/>
      <c r="F96" s="109" t="s">
        <v>92</v>
      </c>
      <c r="G96" s="6"/>
      <c r="H96" s="107">
        <f>(H94*D96/100)+H94</f>
        <v>0</v>
      </c>
      <c r="I96" s="6"/>
      <c r="J96" s="6"/>
      <c r="K96" s="107">
        <f>(K94*D96/100)+K94</f>
        <v>0</v>
      </c>
      <c r="L96" s="10"/>
    </row>
    <row r="97" spans="2:12" ht="22.5" customHeight="1" thickTop="1" thickBot="1" x14ac:dyDescent="0.25">
      <c r="B97" s="45"/>
      <c r="C97" s="36"/>
      <c r="D97" s="103"/>
      <c r="F97" s="36"/>
      <c r="H97" s="103"/>
      <c r="K97" s="103"/>
      <c r="L97" s="37"/>
    </row>
    <row r="98" spans="2:12" ht="36.75" customHeight="1" thickTop="1" x14ac:dyDescent="0.2">
      <c r="B98" s="207" t="s">
        <v>91</v>
      </c>
      <c r="C98" s="208"/>
      <c r="D98" s="208"/>
      <c r="E98" s="208"/>
      <c r="F98" s="208"/>
      <c r="G98" s="208"/>
      <c r="H98" s="208"/>
      <c r="I98" s="208"/>
      <c r="J98" s="208"/>
      <c r="K98" s="208"/>
      <c r="L98" s="209"/>
    </row>
    <row r="99" spans="2:12" ht="13.5" thickBot="1" x14ac:dyDescent="0.25">
      <c r="B99" s="76"/>
      <c r="C99" s="71"/>
      <c r="D99" s="71"/>
      <c r="E99" s="71"/>
      <c r="F99" s="71"/>
      <c r="G99" s="71"/>
      <c r="H99" s="71"/>
      <c r="I99" s="71"/>
      <c r="J99" s="74"/>
      <c r="K99" s="6"/>
      <c r="L99" s="10"/>
    </row>
    <row r="100" spans="2:12" ht="24" customHeight="1" thickTop="1" thickBot="1" x14ac:dyDescent="0.25">
      <c r="B100" s="76"/>
      <c r="C100" s="243" t="s">
        <v>78</v>
      </c>
      <c r="D100" s="243"/>
      <c r="E100" s="244"/>
      <c r="F100" s="200"/>
      <c r="G100" s="240"/>
      <c r="H100" s="240"/>
      <c r="I100" s="240"/>
      <c r="J100" s="240"/>
      <c r="K100" s="241"/>
      <c r="L100" s="242"/>
    </row>
    <row r="101" spans="2:12" ht="6.75" customHeight="1" thickTop="1" x14ac:dyDescent="0.2">
      <c r="B101" s="76"/>
      <c r="C101" s="71"/>
      <c r="D101" s="71"/>
      <c r="E101" s="71"/>
      <c r="F101" s="71"/>
      <c r="G101" s="71"/>
      <c r="H101" s="71"/>
      <c r="I101" s="71"/>
      <c r="J101" s="73"/>
      <c r="K101" s="85"/>
      <c r="L101" s="10"/>
    </row>
    <row r="102" spans="2:12" ht="20.25" customHeight="1" thickBot="1" x14ac:dyDescent="0.25">
      <c r="B102" s="76"/>
      <c r="C102" s="71"/>
      <c r="D102" s="71"/>
      <c r="E102" s="72"/>
      <c r="F102" s="81" t="s">
        <v>72</v>
      </c>
      <c r="G102" s="81" t="s">
        <v>73</v>
      </c>
      <c r="H102" s="81" t="s">
        <v>79</v>
      </c>
      <c r="I102" s="245" t="s">
        <v>74</v>
      </c>
      <c r="J102" s="245"/>
      <c r="K102" s="84" t="s">
        <v>75</v>
      </c>
      <c r="L102" s="10"/>
    </row>
    <row r="103" spans="2:12" ht="25.5" customHeight="1" thickTop="1" thickBot="1" x14ac:dyDescent="0.25">
      <c r="B103" s="79" t="s">
        <v>81</v>
      </c>
      <c r="C103" s="75" t="s">
        <v>80</v>
      </c>
      <c r="D103" s="71"/>
      <c r="E103" s="71"/>
      <c r="F103" s="95"/>
      <c r="G103" s="78"/>
      <c r="H103" s="78"/>
      <c r="I103" s="252"/>
      <c r="J103" s="253"/>
      <c r="K103" s="96">
        <f>F103/2*F103/2*3.14*I103</f>
        <v>0</v>
      </c>
      <c r="L103" s="10"/>
    </row>
    <row r="104" spans="2:12" ht="25.5" customHeight="1" thickTop="1" thickBot="1" x14ac:dyDescent="0.25">
      <c r="B104" s="76"/>
      <c r="C104" s="75" t="s">
        <v>76</v>
      </c>
      <c r="D104" s="71"/>
      <c r="E104" s="71"/>
      <c r="F104" s="71"/>
      <c r="G104" s="95"/>
      <c r="H104" s="95"/>
      <c r="I104" s="259"/>
      <c r="J104" s="253"/>
      <c r="K104" s="96">
        <f>G104*H104*I104</f>
        <v>0</v>
      </c>
      <c r="L104" s="10"/>
    </row>
    <row r="105" spans="2:12" ht="25.5" customHeight="1" thickTop="1" thickBot="1" x14ac:dyDescent="0.25">
      <c r="B105" s="80" t="s">
        <v>77</v>
      </c>
      <c r="C105" s="77"/>
      <c r="D105" s="77"/>
      <c r="E105" s="77"/>
      <c r="F105" s="77"/>
      <c r="G105" s="97"/>
      <c r="H105" s="97"/>
      <c r="I105" s="257"/>
      <c r="J105" s="258"/>
      <c r="K105" s="98">
        <f>G105*H105</f>
        <v>0</v>
      </c>
      <c r="L105" s="37"/>
    </row>
    <row r="106" spans="2:12" ht="33.75" customHeight="1" thickTop="1" thickBot="1" x14ac:dyDescent="0.35">
      <c r="B106" s="254" t="s">
        <v>95</v>
      </c>
      <c r="C106" s="255"/>
      <c r="D106" s="255"/>
      <c r="E106" s="255"/>
      <c r="F106" s="255"/>
      <c r="G106" s="255"/>
      <c r="H106" s="255"/>
      <c r="I106" s="255"/>
      <c r="J106" s="255"/>
      <c r="K106" s="255"/>
      <c r="L106" s="256"/>
    </row>
    <row r="107" spans="2:12" ht="13.5" thickTop="1" x14ac:dyDescent="0.2">
      <c r="B107" s="45"/>
      <c r="C107" s="6"/>
      <c r="D107" s="6"/>
      <c r="E107" s="6"/>
      <c r="F107" s="6"/>
      <c r="G107" s="6"/>
      <c r="H107" s="6"/>
      <c r="I107" s="6"/>
      <c r="J107" s="6"/>
      <c r="K107" s="6"/>
      <c r="L107" s="10"/>
    </row>
    <row r="108" spans="2:12" ht="22.5" customHeight="1" x14ac:dyDescent="0.25">
      <c r="B108" s="82" t="s">
        <v>82</v>
      </c>
      <c r="C108" s="249"/>
      <c r="D108" s="250"/>
      <c r="E108" s="250"/>
      <c r="F108" s="250"/>
      <c r="G108" s="250"/>
      <c r="H108" s="250"/>
      <c r="I108" s="251"/>
      <c r="J108" s="6"/>
      <c r="K108" s="6"/>
      <c r="L108" s="10"/>
    </row>
    <row r="109" spans="2:12" ht="22.5" customHeight="1" x14ac:dyDescent="0.25">
      <c r="B109" s="82" t="s">
        <v>83</v>
      </c>
      <c r="C109" s="249"/>
      <c r="D109" s="250"/>
      <c r="E109" s="250"/>
      <c r="F109" s="250"/>
      <c r="G109" s="250"/>
      <c r="H109" s="250"/>
      <c r="I109" s="251"/>
      <c r="J109" s="6"/>
      <c r="K109" s="6"/>
      <c r="L109" s="10"/>
    </row>
    <row r="110" spans="2:12" ht="22.5" customHeight="1" x14ac:dyDescent="0.25">
      <c r="B110" s="82" t="s">
        <v>84</v>
      </c>
      <c r="C110" s="249"/>
      <c r="D110" s="250"/>
      <c r="E110" s="250"/>
      <c r="F110" s="250"/>
      <c r="G110" s="250"/>
      <c r="H110" s="250"/>
      <c r="I110" s="251"/>
      <c r="J110" s="6"/>
      <c r="K110" s="6"/>
      <c r="L110" s="10"/>
    </row>
    <row r="111" spans="2:12" ht="22.5" customHeight="1" thickBot="1" x14ac:dyDescent="0.3">
      <c r="B111" s="83" t="s">
        <v>85</v>
      </c>
      <c r="C111" s="246"/>
      <c r="D111" s="247"/>
      <c r="E111" s="247"/>
      <c r="F111" s="247"/>
      <c r="G111" s="247"/>
      <c r="H111" s="247"/>
      <c r="I111" s="248"/>
      <c r="J111" s="36"/>
      <c r="K111" s="36"/>
      <c r="L111" s="37"/>
    </row>
    <row r="112" spans="2:12" ht="13.5" thickTop="1" x14ac:dyDescent="0.2"/>
  </sheetData>
  <sheetProtection selectLockedCells="1"/>
  <mergeCells count="50">
    <mergeCell ref="C111:I111"/>
    <mergeCell ref="C108:I108"/>
    <mergeCell ref="C109:I109"/>
    <mergeCell ref="C110:I110"/>
    <mergeCell ref="I103:J103"/>
    <mergeCell ref="B106:L106"/>
    <mergeCell ref="I105:J105"/>
    <mergeCell ref="I104:J104"/>
    <mergeCell ref="F100:L100"/>
    <mergeCell ref="C100:E100"/>
    <mergeCell ref="H86:I86"/>
    <mergeCell ref="B98:L98"/>
    <mergeCell ref="I102:J102"/>
    <mergeCell ref="B1:L1"/>
    <mergeCell ref="B60:J60"/>
    <mergeCell ref="B61:K61"/>
    <mergeCell ref="B70:B71"/>
    <mergeCell ref="K2:L2"/>
    <mergeCell ref="D68:F68"/>
    <mergeCell ref="G68:I68"/>
    <mergeCell ref="C2:F2"/>
    <mergeCell ref="G2:J2"/>
    <mergeCell ref="J68:L68"/>
    <mergeCell ref="C70:D70"/>
    <mergeCell ref="C64:D64"/>
    <mergeCell ref="C65:D65"/>
    <mergeCell ref="C66:D66"/>
    <mergeCell ref="E64:H64"/>
    <mergeCell ref="I64:J64"/>
    <mergeCell ref="C74:D74"/>
    <mergeCell ref="B91:K91"/>
    <mergeCell ref="E75:F75"/>
    <mergeCell ref="H74:I74"/>
    <mergeCell ref="H75:I75"/>
    <mergeCell ref="C75:D75"/>
    <mergeCell ref="B82:L82"/>
    <mergeCell ref="B74:B75"/>
    <mergeCell ref="F74:G74"/>
    <mergeCell ref="B77:D78"/>
    <mergeCell ref="I65:J65"/>
    <mergeCell ref="I66:J66"/>
    <mergeCell ref="E65:H65"/>
    <mergeCell ref="E66:H66"/>
    <mergeCell ref="B72:B73"/>
    <mergeCell ref="F72:G72"/>
    <mergeCell ref="E73:F73"/>
    <mergeCell ref="C73:D73"/>
    <mergeCell ref="H73:I73"/>
    <mergeCell ref="C72:D72"/>
    <mergeCell ref="H72:I72"/>
  </mergeCells>
  <phoneticPr fontId="0" type="noConversion"/>
  <pageMargins left="0.2" right="5.8333333333333336E-3" top="0.38" bottom="0.27" header="0.24" footer="0.17"/>
  <pageSetup paperSize="9" scale="66" orientation="portrait" r:id="rId1"/>
  <headerFooter alignWithMargins="0"/>
  <rowBreaks count="1" manualBreakCount="1">
    <brk id="63" min="1" max="11" man="1"/>
  </rowBreaks>
  <ignoredErrors>
    <ignoredError sqref="L8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 sizeWithCells="1">
                  <from>
                    <xdr:col>2</xdr:col>
                    <xdr:colOff>390525</xdr:colOff>
                    <xdr:row>67</xdr:row>
                    <xdr:rowOff>123825</xdr:rowOff>
                  </from>
                  <to>
                    <xdr:col>3</xdr:col>
                    <xdr:colOff>19050</xdr:colOff>
                    <xdr:row>67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locked="0" defaultSize="0" autoFill="0" autoLine="0" autoPict="0">
                <anchor moveWithCells="1" sizeWithCells="1">
                  <from>
                    <xdr:col>6</xdr:col>
                    <xdr:colOff>0</xdr:colOff>
                    <xdr:row>67</xdr:row>
                    <xdr:rowOff>104775</xdr:rowOff>
                  </from>
                  <to>
                    <xdr:col>6</xdr:col>
                    <xdr:colOff>266700</xdr:colOff>
                    <xdr:row>67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locked="0" defaultSize="0" autoFill="0" autoLine="0" autoPict="0">
                <anchor moveWithCells="1" sizeWithCells="1">
                  <from>
                    <xdr:col>9</xdr:col>
                    <xdr:colOff>190500</xdr:colOff>
                    <xdr:row>67</xdr:row>
                    <xdr:rowOff>57150</xdr:rowOff>
                  </from>
                  <to>
                    <xdr:col>9</xdr:col>
                    <xdr:colOff>409575</xdr:colOff>
                    <xdr:row>67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workbookViewId="0">
      <selection activeCell="E8" sqref="E8"/>
    </sheetView>
    <sheetView workbookViewId="1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Lagerraumbedarf für DSA</vt:lpstr>
      <vt:lpstr>Tabelle1</vt:lpstr>
      <vt:lpstr>Tabelle2</vt:lpstr>
      <vt:lpstr>'Lagerraumbedarf für DSA'!Druckbereich</vt:lpstr>
    </vt:vector>
  </TitlesOfParts>
  <Company>Land Oberösterreich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 OÖ</dc:creator>
  <cp:lastModifiedBy>Stroblmair, Josef</cp:lastModifiedBy>
  <cp:lastPrinted>2016-11-21T09:02:15Z</cp:lastPrinted>
  <dcterms:created xsi:type="dcterms:W3CDTF">2007-01-30T10:05:40Z</dcterms:created>
  <dcterms:modified xsi:type="dcterms:W3CDTF">2016-11-21T09:03:51Z</dcterms:modified>
</cp:coreProperties>
</file>