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50" windowWidth="24915" windowHeight="12075"/>
  </bookViews>
  <sheets>
    <sheet name="Nachweis" sheetId="1" r:id="rId1"/>
    <sheet name="Anmerkungen Förderwerber" sheetId="5" r:id="rId2"/>
    <sheet name="Syntax" sheetId="2" state="hidden" r:id="rId3"/>
  </sheets>
  <definedNames>
    <definedName name="_xlnm.Print_Area" localSheetId="0">Nachweis!$A$1:$L$75</definedName>
    <definedName name="TG">Syntax!$A$1:$A$2</definedName>
  </definedNames>
  <calcPr calcId="145621"/>
</workbook>
</file>

<file path=xl/calcChain.xml><?xml version="1.0" encoding="utf-8"?>
<calcChain xmlns="http://schemas.openxmlformats.org/spreadsheetml/2006/main">
  <c r="G61" i="1" l="1"/>
  <c r="H20" i="2" s="1"/>
  <c r="G60" i="1"/>
  <c r="D39" i="2" s="1"/>
  <c r="G59" i="1"/>
  <c r="D38" i="2" s="1"/>
  <c r="G58" i="1"/>
  <c r="D37" i="2" s="1"/>
  <c r="G57" i="1"/>
  <c r="D36" i="2" s="1"/>
  <c r="G55" i="1"/>
  <c r="D34" i="2" s="1"/>
  <c r="G54" i="1"/>
  <c r="D33" i="2" s="1"/>
  <c r="G52" i="1"/>
  <c r="D31" i="2" s="1"/>
  <c r="G51" i="1"/>
  <c r="D30" i="2" s="1"/>
  <c r="G49" i="1"/>
  <c r="D28" i="2" s="1"/>
  <c r="G48" i="1"/>
  <c r="D27" i="2" s="1"/>
  <c r="G46" i="1"/>
  <c r="D25" i="2" s="1"/>
  <c r="G45" i="1"/>
  <c r="D24" i="2" s="1"/>
  <c r="G43" i="1"/>
  <c r="D22" i="2" s="1"/>
  <c r="G42" i="1"/>
  <c r="D21" i="2" s="1"/>
  <c r="G44" i="1"/>
  <c r="D23" i="2" s="1"/>
  <c r="G47" i="1"/>
  <c r="D26" i="2" s="1"/>
  <c r="G50" i="1"/>
  <c r="D29" i="2" s="1"/>
  <c r="G53" i="1"/>
  <c r="D32" i="2" s="1"/>
  <c r="G56" i="1"/>
  <c r="D35" i="2" s="1"/>
  <c r="G41" i="1"/>
  <c r="Q63" i="1"/>
  <c r="A63" i="1" s="1"/>
  <c r="I32" i="1"/>
  <c r="E39" i="2" l="1"/>
  <c r="D20" i="2"/>
  <c r="B27" i="2"/>
  <c r="C27" i="2" s="1"/>
  <c r="E27" i="2" s="1"/>
  <c r="B28" i="2"/>
  <c r="C28" i="2" s="1"/>
  <c r="E28" i="2" s="1"/>
  <c r="B26" i="2"/>
  <c r="C26" i="2" s="1"/>
  <c r="E26" i="2" s="1"/>
  <c r="K40" i="1"/>
  <c r="B21" i="2"/>
  <c r="C21" i="2" s="1"/>
  <c r="E21" i="2" s="1"/>
  <c r="B22" i="2"/>
  <c r="C22" i="2" s="1"/>
  <c r="E22" i="2" s="1"/>
  <c r="B23" i="2"/>
  <c r="C23" i="2" s="1"/>
  <c r="E23" i="2" s="1"/>
  <c r="B24" i="2"/>
  <c r="C24" i="2" s="1"/>
  <c r="E24" i="2" s="1"/>
  <c r="B25" i="2"/>
  <c r="C25" i="2" s="1"/>
  <c r="E25" i="2" s="1"/>
  <c r="B29" i="2"/>
  <c r="C29" i="2" s="1"/>
  <c r="E29" i="2" s="1"/>
  <c r="B30" i="2"/>
  <c r="C30" i="2" s="1"/>
  <c r="E30" i="2" s="1"/>
  <c r="B31" i="2"/>
  <c r="C31" i="2" s="1"/>
  <c r="E31" i="2" s="1"/>
  <c r="B32" i="2"/>
  <c r="C32" i="2" s="1"/>
  <c r="E32" i="2" s="1"/>
  <c r="B33" i="2"/>
  <c r="C33" i="2" s="1"/>
  <c r="E33" i="2" s="1"/>
  <c r="B34" i="2"/>
  <c r="C34" i="2" s="1"/>
  <c r="E34" i="2" s="1"/>
  <c r="B35" i="2"/>
  <c r="C35" i="2" s="1"/>
  <c r="E35" i="2" s="1"/>
  <c r="B36" i="2"/>
  <c r="C36" i="2" s="1"/>
  <c r="E36" i="2" s="1"/>
  <c r="B37" i="2"/>
  <c r="C37" i="2" s="1"/>
  <c r="E37" i="2" s="1"/>
  <c r="B38" i="2"/>
  <c r="C38" i="2" s="1"/>
  <c r="E38" i="2" s="1"/>
  <c r="B39" i="2"/>
  <c r="C39" i="2" s="1"/>
  <c r="B20" i="2"/>
  <c r="C20" i="2" s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41" i="1"/>
  <c r="O42" i="1"/>
  <c r="O43" i="1"/>
  <c r="O44" i="1"/>
  <c r="O45" i="1"/>
  <c r="O46" i="1"/>
  <c r="O47" i="1"/>
  <c r="O50" i="1"/>
  <c r="O51" i="1"/>
  <c r="O52" i="1"/>
  <c r="O53" i="1"/>
  <c r="O54" i="1"/>
  <c r="O55" i="1"/>
  <c r="O56" i="1"/>
  <c r="O57" i="1"/>
  <c r="O58" i="1"/>
  <c r="O59" i="1"/>
  <c r="O60" i="1"/>
  <c r="O41" i="1"/>
  <c r="E33" i="1"/>
  <c r="E24" i="1"/>
  <c r="I23" i="1"/>
  <c r="B5" i="2"/>
  <c r="H19" i="2" s="1"/>
  <c r="E20" i="2" l="1"/>
  <c r="J41" i="1" s="1"/>
  <c r="H21" i="2"/>
  <c r="H22" i="2" s="1"/>
  <c r="C7" i="2"/>
  <c r="D7" i="2" s="1"/>
  <c r="C6" i="2"/>
  <c r="D6" i="2" s="1"/>
  <c r="C8" i="2"/>
  <c r="D8" i="2" s="1"/>
  <c r="C9" i="2"/>
  <c r="D9" i="2" s="1"/>
  <c r="O49" i="1"/>
  <c r="P49" i="1" s="1"/>
  <c r="I49" i="1" s="1"/>
  <c r="O48" i="1"/>
  <c r="P48" i="1" s="1"/>
  <c r="I48" i="1" s="1"/>
  <c r="J49" i="1"/>
  <c r="J48" i="1"/>
  <c r="J47" i="1"/>
  <c r="J60" i="1"/>
  <c r="J59" i="1"/>
  <c r="J58" i="1"/>
  <c r="J52" i="1"/>
  <c r="J50" i="1"/>
  <c r="J57" i="1"/>
  <c r="J56" i="1"/>
  <c r="J55" i="1"/>
  <c r="J54" i="1"/>
  <c r="J53" i="1"/>
  <c r="J51" i="1"/>
  <c r="J42" i="1"/>
  <c r="J45" i="1"/>
  <c r="P53" i="1"/>
  <c r="I53" i="1" s="1"/>
  <c r="J46" i="1"/>
  <c r="J43" i="1"/>
  <c r="J44" i="1"/>
  <c r="P50" i="1"/>
  <c r="I50" i="1" s="1"/>
  <c r="P43" i="1"/>
  <c r="I43" i="1" s="1"/>
  <c r="P60" i="1"/>
  <c r="I60" i="1" s="1"/>
  <c r="P56" i="1"/>
  <c r="I56" i="1" s="1"/>
  <c r="P52" i="1"/>
  <c r="I52" i="1" s="1"/>
  <c r="P44" i="1"/>
  <c r="I44" i="1" s="1"/>
  <c r="P59" i="1"/>
  <c r="I59" i="1" s="1"/>
  <c r="P55" i="1"/>
  <c r="I55" i="1" s="1"/>
  <c r="P51" i="1"/>
  <c r="I51" i="1" s="1"/>
  <c r="P47" i="1"/>
  <c r="I47" i="1" s="1"/>
  <c r="P58" i="1"/>
  <c r="I58" i="1" s="1"/>
  <c r="P54" i="1"/>
  <c r="I54" i="1" s="1"/>
  <c r="P46" i="1"/>
  <c r="I46" i="1" s="1"/>
  <c r="P42" i="1"/>
  <c r="I42" i="1" s="1"/>
  <c r="P41" i="1"/>
  <c r="I41" i="1" s="1"/>
  <c r="P57" i="1"/>
  <c r="I57" i="1" s="1"/>
  <c r="P45" i="1"/>
  <c r="I45" i="1" s="1"/>
  <c r="B12" i="2"/>
  <c r="C15" i="2" l="1"/>
  <c r="D15" i="2" s="1"/>
  <c r="C16" i="2"/>
  <c r="D16" i="2" s="1"/>
  <c r="C13" i="2"/>
  <c r="C14" i="2"/>
  <c r="D14" i="2" s="1"/>
  <c r="K61" i="1"/>
  <c r="Q62" i="1" s="1"/>
  <c r="E40" i="2"/>
  <c r="P61" i="1"/>
  <c r="D10" i="2"/>
  <c r="K23" i="1" s="1"/>
  <c r="Q24" i="1" s="1"/>
  <c r="C10" i="2"/>
  <c r="L22" i="1" s="1"/>
  <c r="K41" i="1" l="1"/>
  <c r="Q64" i="1" s="1"/>
  <c r="D13" i="2"/>
  <c r="D17" i="2" s="1"/>
  <c r="K32" i="1" s="1"/>
  <c r="Q33" i="1" s="1"/>
  <c r="C17" i="2"/>
  <c r="L31" i="1" s="1"/>
  <c r="I65" i="1" l="1"/>
</calcChain>
</file>

<file path=xl/comments1.xml><?xml version="1.0" encoding="utf-8"?>
<comments xmlns="http://schemas.openxmlformats.org/spreadsheetml/2006/main">
  <authors>
    <author>Hartinger, Christian</author>
  </authors>
  <commentList>
    <comment ref="C6" authorId="0">
      <text>
        <r>
          <rPr>
            <b/>
            <sz val="9"/>
            <color indexed="81"/>
            <rFont val="Tahoma"/>
            <charset val="1"/>
          </rPr>
          <t>Hartinger, Christian:</t>
        </r>
        <r>
          <rPr>
            <sz val="9"/>
            <color indexed="81"/>
            <rFont val="Tahoma"/>
            <charset val="1"/>
          </rPr>
          <t xml:space="preserve">
Zweite Nachkommastelle wird abgerundet!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Hartinger, Christian:</t>
        </r>
        <r>
          <rPr>
            <sz val="9"/>
            <color indexed="81"/>
            <rFont val="Tahoma"/>
            <charset val="1"/>
          </rPr>
          <t xml:space="preserve">
Zweite Nachkommastelle
wird abgerundet!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Hartinger, Christian:</t>
        </r>
        <r>
          <rPr>
            <sz val="9"/>
            <color indexed="81"/>
            <rFont val="Tahoma"/>
            <charset val="1"/>
          </rPr>
          <t xml:space="preserve">
Zweite Nachkommastelle
wird abgerundet!</t>
        </r>
      </text>
    </comment>
  </commentList>
</comments>
</file>

<file path=xl/sharedStrings.xml><?xml version="1.0" encoding="utf-8"?>
<sst xmlns="http://schemas.openxmlformats.org/spreadsheetml/2006/main" count="61" uniqueCount="50">
  <si>
    <t>BV:</t>
  </si>
  <si>
    <t>Allgemeine Projektangaben:</t>
  </si>
  <si>
    <t>Anzahl WE:</t>
  </si>
  <si>
    <t>Tiefgarage vorhanden:</t>
  </si>
  <si>
    <t>Förderbare Fläche (FBFL):</t>
  </si>
  <si>
    <t>JA</t>
  </si>
  <si>
    <t>NEIN</t>
  </si>
  <si>
    <t>Nachweis der Nutzfläche ohne Garage "NFL o. G":</t>
  </si>
  <si>
    <t>Zuschlagsgefördertes Energiesystem:</t>
  </si>
  <si>
    <t>Ergebnis:</t>
  </si>
  <si>
    <t>Amtliche Anmerkung:</t>
  </si>
  <si>
    <t>Raumfläche für zuschlagsgeförderte Energiesysteme:</t>
  </si>
  <si>
    <t>Nutzfläche ohne Garage (NFL o. G):</t>
  </si>
  <si>
    <t>NFL o.G</t>
  </si>
  <si>
    <t>Prüfe</t>
  </si>
  <si>
    <t>P</t>
  </si>
  <si>
    <t>Nachweis der Nutzfläche der Tiefgarage "NFL d. TG":</t>
  </si>
  <si>
    <t>Anm: Einfahrtsrampen sind nicht zu berücksichtigen</t>
  </si>
  <si>
    <t>Gesamte nutzbare Fläche der Tiefgarage:</t>
  </si>
  <si>
    <t>Nutzfläche der Tiefgarage (NFL d. TG):</t>
  </si>
  <si>
    <t>Gesamte Stellplatzanzahl:</t>
  </si>
  <si>
    <t>NFL d.TG</t>
  </si>
  <si>
    <r>
      <t>Nachweis des Oberflächen-Volumen-Verhältnis A</t>
    </r>
    <r>
      <rPr>
        <b/>
        <vertAlign val="subscript"/>
        <sz val="12"/>
        <rFont val="Arial"/>
        <family val="2"/>
      </rPr>
      <t>B</t>
    </r>
    <r>
      <rPr>
        <b/>
        <sz val="12"/>
        <rFont val="Arial"/>
        <family val="2"/>
      </rPr>
      <t xml:space="preserve"> / V</t>
    </r>
    <r>
      <rPr>
        <b/>
        <vertAlign val="subscript"/>
        <sz val="12"/>
        <rFont val="Arial"/>
        <family val="2"/>
      </rPr>
      <t>B</t>
    </r>
    <r>
      <rPr>
        <b/>
        <sz val="12"/>
        <rFont val="Arial"/>
        <family val="2"/>
      </rPr>
      <t>:</t>
    </r>
  </si>
  <si>
    <t>Einzelhausbetrachtung kommt zur Anwendung:</t>
  </si>
  <si>
    <t>Gebäude</t>
  </si>
  <si>
    <t xml:space="preserve">WE </t>
  </si>
  <si>
    <t>A/V</t>
  </si>
  <si>
    <t>Stufe</t>
  </si>
  <si>
    <t>Anfo</t>
  </si>
  <si>
    <t>IST</t>
  </si>
  <si>
    <t>Nutzbare Fläche des Gebäudes OHNE Tiefgarage:</t>
  </si>
  <si>
    <t>davon frei finanziert bzw. für gewerbliche Zwecke:</t>
  </si>
  <si>
    <t>OK</t>
  </si>
  <si>
    <r>
      <t>Projektbezogenes Oberflächen-Volumen-Verhältnis A</t>
    </r>
    <r>
      <rPr>
        <b/>
        <vertAlign val="subscript"/>
        <sz val="11"/>
        <rFont val="Arial"/>
        <family val="2"/>
      </rPr>
      <t>B</t>
    </r>
    <r>
      <rPr>
        <b/>
        <sz val="11"/>
        <rFont val="Arial"/>
        <family val="2"/>
      </rPr>
      <t xml:space="preserve"> / V</t>
    </r>
    <r>
      <rPr>
        <b/>
        <vertAlign val="subscript"/>
        <sz val="11"/>
        <rFont val="Arial"/>
        <family val="2"/>
      </rPr>
      <t>B</t>
    </r>
    <r>
      <rPr>
        <b/>
        <sz val="11"/>
        <rFont val="Arial"/>
        <family val="2"/>
      </rPr>
      <t>:</t>
    </r>
  </si>
  <si>
    <t>SUMME</t>
  </si>
  <si>
    <t>ANFO</t>
  </si>
  <si>
    <t>Anm: Siehe Teil 2 Pkt. 2</t>
  </si>
  <si>
    <t>Erforderliche Nachweise:</t>
  </si>
  <si>
    <t xml:space="preserve">Seite 1 und 2 aller Energieausweise </t>
  </si>
  <si>
    <t>GESAMTBEURTEILUNG:</t>
  </si>
  <si>
    <t>E</t>
  </si>
  <si>
    <r>
      <t>A</t>
    </r>
    <r>
      <rPr>
        <b/>
        <vertAlign val="subscript"/>
        <sz val="11"/>
        <rFont val="Arial"/>
        <family val="2"/>
      </rPr>
      <t>B</t>
    </r>
    <r>
      <rPr>
        <b/>
        <sz val="11"/>
        <rFont val="Arial"/>
        <family val="2"/>
      </rPr>
      <t xml:space="preserve"> lt. Energieausweis</t>
    </r>
  </si>
  <si>
    <r>
      <t>V</t>
    </r>
    <r>
      <rPr>
        <b/>
        <vertAlign val="subscript"/>
        <sz val="11"/>
        <rFont val="Arial"/>
        <family val="2"/>
      </rPr>
      <t>B</t>
    </r>
    <r>
      <rPr>
        <b/>
        <sz val="11"/>
        <rFont val="Arial"/>
        <family val="2"/>
      </rPr>
      <t xml:space="preserve"> lt. Energieausweis</t>
    </r>
  </si>
  <si>
    <r>
      <t>A</t>
    </r>
    <r>
      <rPr>
        <b/>
        <vertAlign val="subscript"/>
        <sz val="11"/>
        <rFont val="Arial"/>
        <family val="2"/>
      </rPr>
      <t>B</t>
    </r>
    <r>
      <rPr>
        <b/>
        <sz val="11"/>
        <rFont val="Arial"/>
        <family val="2"/>
      </rPr>
      <t xml:space="preserve"> / V</t>
    </r>
    <r>
      <rPr>
        <b/>
        <vertAlign val="subscript"/>
        <sz val="11"/>
        <rFont val="Arial"/>
        <family val="2"/>
      </rPr>
      <t>B</t>
    </r>
  </si>
  <si>
    <r>
      <rPr>
        <sz val="10"/>
        <rFont val="Calibri"/>
        <family val="2"/>
      </rPr>
      <t>∑</t>
    </r>
    <r>
      <rPr>
        <sz val="10"/>
        <rFont val="Arial"/>
        <family val="2"/>
      </rPr>
      <t>WE</t>
    </r>
  </si>
  <si>
    <t>Aufstellung aller Nutzflächen des Gebäudes in nachvollziehbarer, digitaler Form</t>
  </si>
  <si>
    <t>Anm: Biomasse-Heizanlage bzw. Solaranlage (§ 3 Abs. 3 Oö. NBF-VO 2013)</t>
  </si>
  <si>
    <t>Anm: Ergebnis aus Excel-Berechnung übernehmen "förderbare Fläche und Raumklassen"</t>
  </si>
  <si>
    <t>Anmerkung Förderwerber:</t>
  </si>
  <si>
    <t>Anmerkungen zum Nachweis: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</si>
</sst>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"/>
    <numFmt numFmtId="166" formatCode="#,##0.0000"/>
  </numFmts>
  <fonts count="2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vertAlign val="subscript"/>
      <sz val="12"/>
      <name val="Arial"/>
      <family val="2"/>
    </font>
    <font>
      <sz val="11"/>
      <color theme="1"/>
      <name val="Arial"/>
      <family val="2"/>
    </font>
    <font>
      <b/>
      <vertAlign val="subscript"/>
      <sz val="11"/>
      <name val="Arial"/>
      <family val="2"/>
    </font>
    <font>
      <sz val="8"/>
      <color theme="1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Calibri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1" applyFont="1" applyProtection="1"/>
    <xf numFmtId="0" fontId="3" fillId="0" borderId="0" xfId="1" applyFont="1" applyBorder="1" applyAlignment="1" applyProtection="1"/>
    <xf numFmtId="0" fontId="2" fillId="0" borderId="0" xfId="1" applyFont="1" applyBorder="1" applyAlignment="1" applyProtection="1">
      <alignment vertical="center"/>
    </xf>
    <xf numFmtId="0" fontId="2" fillId="0" borderId="12" xfId="1" applyFont="1" applyBorder="1" applyAlignment="1" applyProtection="1">
      <alignment vertical="center"/>
    </xf>
    <xf numFmtId="0" fontId="2" fillId="0" borderId="14" xfId="1" applyFont="1" applyBorder="1" applyAlignment="1" applyProtection="1">
      <alignment vertical="center"/>
    </xf>
    <xf numFmtId="0" fontId="2" fillId="0" borderId="6" xfId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0" fontId="0" fillId="0" borderId="13" xfId="0" applyBorder="1"/>
    <xf numFmtId="0" fontId="0" fillId="0" borderId="0" xfId="0" applyAlignment="1">
      <alignment horizontal="center"/>
    </xf>
    <xf numFmtId="0" fontId="2" fillId="0" borderId="16" xfId="1" applyFont="1" applyBorder="1" applyAlignment="1" applyProtection="1">
      <alignment vertical="center"/>
    </xf>
    <xf numFmtId="4" fontId="2" fillId="0" borderId="0" xfId="1" applyNumberFormat="1" applyFont="1" applyBorder="1" applyAlignment="1" applyProtection="1">
      <alignment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6" fillId="0" borderId="20" xfId="1" applyNumberFormat="1" applyFont="1" applyBorder="1" applyProtection="1"/>
    <xf numFmtId="0" fontId="12" fillId="0" borderId="0" xfId="0" applyFont="1"/>
    <xf numFmtId="0" fontId="0" fillId="0" borderId="9" xfId="0" applyBorder="1" applyAlignment="1">
      <alignment horizontal="center"/>
    </xf>
    <xf numFmtId="2" fontId="0" fillId="0" borderId="8" xfId="0" applyNumberFormat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14" fillId="0" borderId="0" xfId="0" applyFont="1"/>
    <xf numFmtId="0" fontId="3" fillId="0" borderId="0" xfId="1" applyFont="1"/>
    <xf numFmtId="0" fontId="4" fillId="0" borderId="0" xfId="1" applyFont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2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4" borderId="0" xfId="1" applyFont="1" applyFill="1" applyAlignment="1">
      <alignment horizontal="center" vertical="center"/>
    </xf>
    <xf numFmtId="0" fontId="3" fillId="4" borderId="0" xfId="1" applyFont="1" applyFill="1"/>
    <xf numFmtId="0" fontId="3" fillId="4" borderId="0" xfId="1" applyFont="1" applyFill="1" applyAlignment="1">
      <alignment vertical="center"/>
    </xf>
    <xf numFmtId="0" fontId="3" fillId="4" borderId="1" xfId="1" applyFont="1" applyFill="1" applyBorder="1"/>
    <xf numFmtId="0" fontId="12" fillId="4" borderId="0" xfId="0" applyFont="1" applyFill="1" applyAlignment="1">
      <alignment horizontal="center" vertical="center"/>
    </xf>
    <xf numFmtId="0" fontId="12" fillId="4" borderId="0" xfId="0" applyFont="1" applyFill="1"/>
    <xf numFmtId="0" fontId="12" fillId="4" borderId="8" xfId="0" applyFont="1" applyFill="1" applyBorder="1" applyAlignment="1">
      <alignment horizontal="center" vertical="center"/>
    </xf>
    <xf numFmtId="0" fontId="12" fillId="4" borderId="8" xfId="0" applyFont="1" applyFill="1" applyBorder="1"/>
    <xf numFmtId="0" fontId="15" fillId="0" borderId="0" xfId="3" applyFont="1" applyAlignment="1" applyProtection="1">
      <alignment horizontal="left"/>
    </xf>
    <xf numFmtId="0" fontId="8" fillId="0" borderId="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16" fillId="2" borderId="5" xfId="1" applyFont="1" applyFill="1" applyBorder="1" applyAlignment="1" applyProtection="1">
      <alignment vertical="center" wrapText="1"/>
    </xf>
    <xf numFmtId="4" fontId="8" fillId="3" borderId="1" xfId="1" applyNumberFormat="1" applyFont="1" applyFill="1" applyBorder="1" applyAlignment="1" applyProtection="1">
      <alignment horizontal="right" vertical="center" indent="1"/>
    </xf>
    <xf numFmtId="2" fontId="10" fillId="3" borderId="8" xfId="1" applyNumberFormat="1" applyFont="1" applyFill="1" applyBorder="1" applyAlignment="1" applyProtection="1">
      <alignment horizontal="right" vertical="center" indent="1"/>
    </xf>
    <xf numFmtId="0" fontId="12" fillId="0" borderId="0" xfId="0" applyFont="1" applyFill="1"/>
    <xf numFmtId="0" fontId="9" fillId="0" borderId="24" xfId="1" applyFont="1" applyFill="1" applyBorder="1" applyAlignment="1" applyProtection="1">
      <alignment horizontal="left" vertical="center"/>
    </xf>
    <xf numFmtId="0" fontId="10" fillId="0" borderId="8" xfId="1" applyFont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>
      <alignment horizontal="center"/>
    </xf>
    <xf numFmtId="0" fontId="3" fillId="4" borderId="0" xfId="1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2" fontId="3" fillId="0" borderId="0" xfId="1" applyNumberFormat="1" applyFont="1"/>
    <xf numFmtId="165" fontId="12" fillId="0" borderId="0" xfId="0" applyNumberFormat="1" applyFont="1"/>
    <xf numFmtId="0" fontId="9" fillId="0" borderId="23" xfId="1" applyFont="1" applyBorder="1" applyAlignment="1" applyProtection="1">
      <alignment horizontal="center" vertical="center"/>
    </xf>
    <xf numFmtId="0" fontId="21" fillId="0" borderId="2" xfId="1" applyFont="1" applyBorder="1" applyAlignment="1" applyProtection="1">
      <alignment vertical="center"/>
    </xf>
    <xf numFmtId="0" fontId="5" fillId="0" borderId="0" xfId="1" applyFont="1" applyAlignment="1" applyProtection="1">
      <alignment horizontal="left" vertical="center" indent="1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/>
    <xf numFmtId="0" fontId="12" fillId="0" borderId="0" xfId="0" applyFont="1" applyProtection="1"/>
    <xf numFmtId="0" fontId="12" fillId="4" borderId="0" xfId="0" applyFont="1" applyFill="1" applyAlignment="1" applyProtection="1">
      <alignment horizontal="center" vertical="center"/>
    </xf>
    <xf numFmtId="0" fontId="12" fillId="4" borderId="0" xfId="0" applyFont="1" applyFill="1" applyProtection="1"/>
    <xf numFmtId="0" fontId="14" fillId="0" borderId="0" xfId="0" applyFont="1" applyProtection="1"/>
    <xf numFmtId="0" fontId="14" fillId="4" borderId="0" xfId="0" applyFont="1" applyFill="1" applyAlignment="1" applyProtection="1">
      <alignment horizontal="center" vertical="center"/>
    </xf>
    <xf numFmtId="0" fontId="14" fillId="4" borderId="0" xfId="0" applyFont="1" applyFill="1" applyProtection="1"/>
    <xf numFmtId="0" fontId="12" fillId="0" borderId="0" xfId="0" applyFont="1" applyProtection="1">
      <protection locked="0"/>
    </xf>
    <xf numFmtId="0" fontId="16" fillId="0" borderId="0" xfId="1" applyFont="1" applyAlignment="1" applyProtection="1">
      <alignment vertical="center"/>
    </xf>
    <xf numFmtId="166" fontId="0" fillId="0" borderId="8" xfId="0" applyNumberFormat="1" applyBorder="1"/>
    <xf numFmtId="0" fontId="14" fillId="0" borderId="26" xfId="0" applyFont="1" applyBorder="1" applyProtection="1">
      <protection locked="0"/>
    </xf>
    <xf numFmtId="0" fontId="14" fillId="0" borderId="27" xfId="0" applyFont="1" applyBorder="1" applyProtection="1">
      <protection locked="0"/>
    </xf>
    <xf numFmtId="0" fontId="22" fillId="0" borderId="28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14" fillId="0" borderId="29" xfId="0" applyFont="1" applyBorder="1" applyProtection="1">
      <protection locked="0"/>
    </xf>
    <xf numFmtId="0" fontId="14" fillId="0" borderId="28" xfId="0" applyFont="1" applyBorder="1" applyProtection="1">
      <protection locked="0"/>
    </xf>
    <xf numFmtId="0" fontId="14" fillId="0" borderId="30" xfId="0" applyFont="1" applyBorder="1" applyProtection="1">
      <protection locked="0"/>
    </xf>
    <xf numFmtId="0" fontId="14" fillId="0" borderId="31" xfId="0" applyFont="1" applyBorder="1" applyProtection="1">
      <protection locked="0"/>
    </xf>
    <xf numFmtId="0" fontId="14" fillId="0" borderId="32" xfId="0" applyFont="1" applyBorder="1" applyProtection="1">
      <protection locked="0"/>
    </xf>
    <xf numFmtId="0" fontId="23" fillId="0" borderId="2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9" xfId="1" applyFont="1" applyBorder="1" applyAlignment="1" applyProtection="1">
      <alignment horizontal="left" vertical="center"/>
    </xf>
    <xf numFmtId="0" fontId="2" fillId="0" borderId="7" xfId="1" applyFont="1" applyBorder="1" applyAlignment="1" applyProtection="1">
      <alignment horizontal="left" vertical="center"/>
    </xf>
    <xf numFmtId="0" fontId="16" fillId="0" borderId="4" xfId="1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left" vertical="center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7" fillId="2" borderId="4" xfId="1" applyFont="1" applyFill="1" applyBorder="1" applyAlignment="1" applyProtection="1">
      <alignment horizontal="left" vertical="center" wrapText="1"/>
    </xf>
    <xf numFmtId="0" fontId="7" fillId="2" borderId="5" xfId="1" applyFont="1" applyFill="1" applyBorder="1" applyAlignment="1" applyProtection="1">
      <alignment horizontal="left" vertical="center" wrapText="1"/>
    </xf>
    <xf numFmtId="0" fontId="7" fillId="2" borderId="3" xfId="1" applyFont="1" applyFill="1" applyBorder="1" applyAlignment="1" applyProtection="1">
      <alignment horizontal="left" vertical="center" wrapText="1"/>
    </xf>
    <xf numFmtId="0" fontId="10" fillId="0" borderId="8" xfId="1" applyFont="1" applyBorder="1" applyAlignment="1" applyProtection="1">
      <alignment horizontal="right" vertical="center" indent="3"/>
      <protection locked="0"/>
    </xf>
    <xf numFmtId="0" fontId="8" fillId="0" borderId="8" xfId="1" applyFont="1" applyBorder="1" applyAlignment="1" applyProtection="1">
      <alignment horizontal="right" vertical="center" indent="3"/>
      <protection locked="0"/>
    </xf>
    <xf numFmtId="4" fontId="10" fillId="0" borderId="8" xfId="1" applyNumberFormat="1" applyFont="1" applyBorder="1" applyAlignment="1" applyProtection="1">
      <alignment horizontal="right" vertical="center" indent="3"/>
      <protection locked="0"/>
    </xf>
    <xf numFmtId="0" fontId="2" fillId="0" borderId="8" xfId="1" applyFont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4" fontId="8" fillId="3" borderId="22" xfId="1" applyNumberFormat="1" applyFont="1" applyFill="1" applyBorder="1" applyAlignment="1" applyProtection="1">
      <alignment horizontal="right" vertical="center" indent="3"/>
    </xf>
    <xf numFmtId="4" fontId="8" fillId="3" borderId="21" xfId="1" applyNumberFormat="1" applyFont="1" applyFill="1" applyBorder="1" applyAlignment="1" applyProtection="1">
      <alignment horizontal="right" vertical="center" indent="3"/>
    </xf>
    <xf numFmtId="0" fontId="8" fillId="0" borderId="18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left" vertical="center"/>
    </xf>
    <xf numFmtId="0" fontId="9" fillId="0" borderId="19" xfId="1" applyFont="1" applyBorder="1" applyAlignment="1" applyProtection="1">
      <alignment horizontal="left" vertical="center"/>
    </xf>
    <xf numFmtId="0" fontId="9" fillId="0" borderId="10" xfId="1" applyFont="1" applyBorder="1" applyAlignment="1" applyProtection="1">
      <alignment horizontal="left" vertical="center"/>
    </xf>
    <xf numFmtId="0" fontId="9" fillId="0" borderId="11" xfId="1" applyFont="1" applyBorder="1" applyAlignment="1" applyProtection="1">
      <alignment horizontal="left" vertical="center"/>
    </xf>
    <xf numFmtId="0" fontId="8" fillId="0" borderId="8" xfId="1" applyFont="1" applyBorder="1" applyAlignment="1" applyProtection="1">
      <alignment horizontal="center" vertical="center"/>
    </xf>
    <xf numFmtId="2" fontId="10" fillId="0" borderId="8" xfId="1" applyNumberFormat="1" applyFont="1" applyBorder="1" applyAlignment="1" applyProtection="1">
      <alignment horizontal="right" vertical="center" indent="2"/>
      <protection locked="0"/>
    </xf>
    <xf numFmtId="0" fontId="2" fillId="0" borderId="8" xfId="1" applyFont="1" applyBorder="1" applyAlignment="1" applyProtection="1">
      <alignment horizontal="left" vertical="center" indent="2"/>
    </xf>
    <xf numFmtId="0" fontId="8" fillId="0" borderId="1" xfId="1" applyFont="1" applyBorder="1" applyAlignment="1" applyProtection="1">
      <alignment vertical="center"/>
    </xf>
    <xf numFmtId="4" fontId="8" fillId="3" borderId="1" xfId="1" applyNumberFormat="1" applyFont="1" applyFill="1" applyBorder="1" applyAlignment="1" applyProtection="1">
      <alignment horizontal="right" vertical="center" indent="3"/>
    </xf>
    <xf numFmtId="0" fontId="8" fillId="0" borderId="4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16" fillId="2" borderId="4" xfId="1" applyFont="1" applyFill="1" applyBorder="1" applyAlignment="1" applyProtection="1">
      <alignment horizontal="left" vertical="center" wrapText="1"/>
    </xf>
    <xf numFmtId="0" fontId="16" fillId="2" borderId="5" xfId="1" applyFont="1" applyFill="1" applyBorder="1" applyAlignment="1" applyProtection="1">
      <alignment horizontal="left" vertical="center" wrapText="1"/>
    </xf>
    <xf numFmtId="0" fontId="16" fillId="0" borderId="4" xfId="1" applyFont="1" applyBorder="1" applyAlignment="1" applyProtection="1">
      <alignment horizontal="center" vertical="center"/>
    </xf>
    <xf numFmtId="0" fontId="16" fillId="0" borderId="5" xfId="1" applyFont="1" applyBorder="1" applyAlignment="1" applyProtection="1">
      <alignment horizontal="center" vertical="center"/>
    </xf>
    <xf numFmtId="0" fontId="16" fillId="0" borderId="3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</cellXfs>
  <cellStyles count="5">
    <cellStyle name="Komma 2" xfId="2"/>
    <cellStyle name="Komma 3" xfId="4"/>
    <cellStyle name="Standard" xfId="0" builtinId="0"/>
    <cellStyle name="Standard 2" xfId="1"/>
    <cellStyle name="Standard 3" xfId="3"/>
  </cellStyles>
  <dxfs count="14"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12</xdr:col>
      <xdr:colOff>38100</xdr:colOff>
      <xdr:row>6</xdr:row>
      <xdr:rowOff>114301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1630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0</xdr:row>
      <xdr:rowOff>28575</xdr:rowOff>
    </xdr:from>
    <xdr:to>
      <xdr:col>5</xdr:col>
      <xdr:colOff>247649</xdr:colOff>
      <xdr:row>5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524" y="28575"/>
          <a:ext cx="4048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A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WEGE ZUR WIRTSCHAFTLICHKEIT</a:t>
          </a:r>
        </a:p>
        <a:p>
          <a:pPr algn="l" rtl="0">
            <a:defRPr sz="1000"/>
          </a:pPr>
          <a:endParaRPr lang="de-AT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Nachweisberechnung - Wirtschaftlichkeitsparameter</a:t>
          </a:r>
          <a:endParaRPr lang="de-AT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Fassung 11/2014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7:AE80"/>
  <sheetViews>
    <sheetView tabSelected="1" zoomScaleNormal="100" workbookViewId="0">
      <selection activeCell="E22" sqref="E22:F22"/>
    </sheetView>
  </sheetViews>
  <sheetFormatPr baseColWidth="10" defaultRowHeight="14.25" x14ac:dyDescent="0.2"/>
  <cols>
    <col min="1" max="6" width="11.42578125" style="19"/>
    <col min="7" max="7" width="9.7109375" style="19" customWidth="1"/>
    <col min="8" max="8" width="8.7109375" style="19" customWidth="1"/>
    <col min="9" max="9" width="14.7109375" style="19" customWidth="1"/>
    <col min="10" max="12" width="11.7109375" style="19" customWidth="1"/>
    <col min="13" max="13" width="11.42578125" style="19"/>
    <col min="14" max="14" width="2" style="36" hidden="1" customWidth="1"/>
    <col min="15" max="15" width="3" style="37" hidden="1" customWidth="1"/>
    <col min="16" max="16" width="2.85546875" style="37" hidden="1" customWidth="1"/>
    <col min="17" max="17" width="11.42578125" style="37" hidden="1" customWidth="1"/>
    <col min="18" max="16384" width="11.42578125" style="19"/>
  </cols>
  <sheetData>
    <row r="7" spans="1:31" ht="15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5"/>
      <c r="M7" s="25"/>
      <c r="N7" s="32"/>
      <c r="O7" s="33"/>
      <c r="P7" s="33"/>
      <c r="Q7" s="33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1" s="29" customFormat="1" ht="20.100000000000001" customHeight="1" thickBot="1" x14ac:dyDescent="0.3">
      <c r="A8" s="67" t="s">
        <v>0</v>
      </c>
      <c r="B8" s="82"/>
      <c r="C8" s="83"/>
      <c r="D8" s="83"/>
      <c r="E8" s="83"/>
      <c r="F8" s="83"/>
      <c r="G8" s="83"/>
      <c r="H8" s="83"/>
      <c r="I8" s="84"/>
      <c r="J8" s="27"/>
      <c r="K8" s="27"/>
      <c r="L8" s="28"/>
      <c r="M8" s="28"/>
      <c r="N8" s="32"/>
      <c r="O8" s="34"/>
      <c r="P8" s="34"/>
      <c r="Q8" s="34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ht="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2"/>
      <c r="L9" s="25"/>
      <c r="M9" s="25"/>
      <c r="N9" s="32"/>
      <c r="O9" s="33"/>
      <c r="P9" s="33"/>
      <c r="Q9" s="33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18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2"/>
      <c r="K10" s="2"/>
      <c r="L10" s="25"/>
      <c r="M10" s="25"/>
      <c r="N10" s="32"/>
      <c r="O10" s="33"/>
      <c r="P10" s="33"/>
      <c r="Q10" s="33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s="29" customFormat="1" ht="30" customHeight="1" thickBot="1" x14ac:dyDescent="0.3">
      <c r="A11" s="85" t="s">
        <v>1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7"/>
      <c r="M11" s="28"/>
      <c r="N11" s="32"/>
      <c r="O11" s="34"/>
      <c r="P11" s="34"/>
      <c r="Q11" s="34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9.9499999999999993" customHeight="1" x14ac:dyDescent="0.25">
      <c r="A12" s="2"/>
      <c r="B12" s="1"/>
      <c r="C12" s="1"/>
      <c r="D12" s="1"/>
      <c r="E12" s="1"/>
      <c r="F12" s="1"/>
      <c r="G12" s="1"/>
      <c r="H12" s="1"/>
      <c r="I12" s="1"/>
      <c r="J12" s="2"/>
      <c r="K12" s="2"/>
      <c r="L12" s="25"/>
      <c r="M12" s="25"/>
      <c r="N12" s="32"/>
      <c r="O12" s="33"/>
      <c r="P12" s="33"/>
      <c r="Q12" s="33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 s="29" customFormat="1" ht="18" x14ac:dyDescent="0.25">
      <c r="A13" s="80" t="s">
        <v>2</v>
      </c>
      <c r="B13" s="81"/>
      <c r="C13" s="88"/>
      <c r="D13" s="88"/>
      <c r="E13" s="26"/>
      <c r="F13" s="26"/>
      <c r="G13" s="26"/>
      <c r="H13" s="26"/>
      <c r="M13" s="28"/>
      <c r="N13" s="32"/>
      <c r="O13" s="34"/>
      <c r="P13" s="34"/>
      <c r="Q13" s="34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s="29" customFormat="1" ht="18" x14ac:dyDescent="0.25">
      <c r="A14" s="80" t="s">
        <v>3</v>
      </c>
      <c r="B14" s="81"/>
      <c r="C14" s="89"/>
      <c r="D14" s="89"/>
      <c r="E14" s="26"/>
      <c r="F14" s="26"/>
      <c r="G14" s="26"/>
      <c r="H14" s="26"/>
      <c r="M14" s="28"/>
      <c r="N14" s="32"/>
      <c r="O14" s="34"/>
      <c r="P14" s="34"/>
      <c r="Q14" s="34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s="29" customFormat="1" ht="18" x14ac:dyDescent="0.25">
      <c r="A15" s="80" t="s">
        <v>4</v>
      </c>
      <c r="B15" s="81"/>
      <c r="C15" s="90"/>
      <c r="D15" s="90"/>
      <c r="E15" s="57" t="s">
        <v>47</v>
      </c>
      <c r="F15" s="26"/>
      <c r="G15" s="26"/>
      <c r="H15" s="26"/>
      <c r="M15" s="28"/>
      <c r="N15" s="32"/>
      <c r="O15" s="34"/>
      <c r="P15" s="34"/>
      <c r="Q15" s="34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31" ht="18" x14ac:dyDescent="0.25">
      <c r="A16" s="1"/>
      <c r="B16" s="1"/>
      <c r="C16" s="1"/>
      <c r="D16" s="1"/>
      <c r="E16" s="1"/>
      <c r="F16" s="1"/>
      <c r="G16" s="1"/>
      <c r="H16" s="1"/>
      <c r="M16" s="25"/>
      <c r="N16" s="32"/>
      <c r="O16" s="33"/>
      <c r="P16" s="33"/>
      <c r="Q16" s="33"/>
      <c r="R16" s="25"/>
      <c r="S16" s="53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ht="18.75" thickBot="1" x14ac:dyDescent="0.3">
      <c r="A17" s="1"/>
      <c r="B17" s="1"/>
      <c r="C17" s="1"/>
      <c r="D17" s="1"/>
      <c r="E17" s="1"/>
      <c r="F17" s="1"/>
      <c r="G17" s="1"/>
      <c r="H17" s="1"/>
      <c r="M17" s="25"/>
      <c r="N17" s="32"/>
      <c r="O17" s="33"/>
      <c r="P17" s="33"/>
      <c r="Q17" s="33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s="29" customFormat="1" ht="30" customHeight="1" thickBot="1" x14ac:dyDescent="0.3">
      <c r="A18" s="85" t="s">
        <v>7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7"/>
      <c r="M18" s="28"/>
      <c r="N18" s="32"/>
      <c r="O18" s="34"/>
      <c r="P18" s="34"/>
      <c r="Q18" s="34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ht="9.9499999999999993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2"/>
      <c r="K19" s="2"/>
      <c r="L19" s="25"/>
      <c r="M19" s="25"/>
      <c r="N19" s="32"/>
      <c r="O19" s="33"/>
      <c r="P19" s="33"/>
      <c r="Q19" s="33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ht="18.75" thickBot="1" x14ac:dyDescent="0.3">
      <c r="A20" s="91" t="s">
        <v>8</v>
      </c>
      <c r="B20" s="91"/>
      <c r="C20" s="91"/>
      <c r="D20" s="91"/>
      <c r="E20" s="89"/>
      <c r="F20" s="89"/>
      <c r="G20" s="57" t="s">
        <v>46</v>
      </c>
      <c r="H20" s="1"/>
      <c r="M20" s="25"/>
      <c r="N20" s="32"/>
      <c r="O20" s="33"/>
      <c r="P20" s="33"/>
      <c r="Q20" s="33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ht="18" x14ac:dyDescent="0.25">
      <c r="A21" s="91" t="s">
        <v>30</v>
      </c>
      <c r="B21" s="91"/>
      <c r="C21" s="91"/>
      <c r="D21" s="91"/>
      <c r="E21" s="90"/>
      <c r="F21" s="90"/>
      <c r="G21" s="1"/>
      <c r="H21" s="1"/>
      <c r="I21" s="4" t="s">
        <v>10</v>
      </c>
      <c r="J21" s="5"/>
      <c r="K21" s="4" t="s">
        <v>9</v>
      </c>
      <c r="L21" s="6"/>
      <c r="M21" s="25"/>
      <c r="N21" s="32"/>
      <c r="O21" s="33"/>
      <c r="P21" s="33"/>
      <c r="Q21" s="33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ht="18" x14ac:dyDescent="0.25">
      <c r="A22" s="91" t="s">
        <v>11</v>
      </c>
      <c r="B22" s="91"/>
      <c r="C22" s="91"/>
      <c r="D22" s="91"/>
      <c r="E22" s="90"/>
      <c r="F22" s="90"/>
      <c r="G22" s="1"/>
      <c r="H22" s="1"/>
      <c r="I22" s="30"/>
      <c r="J22" s="27"/>
      <c r="K22" s="31"/>
      <c r="L22" s="18" t="e">
        <f>Syntax!C10</f>
        <v>#DIV/0!</v>
      </c>
      <c r="M22" s="25"/>
      <c r="N22" s="32"/>
      <c r="O22" s="33"/>
      <c r="P22" s="33"/>
      <c r="Q22" s="33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ht="9" customHeight="1" thickBot="1" x14ac:dyDescent="0.25">
      <c r="A23" s="11"/>
      <c r="B23" s="3"/>
      <c r="C23" s="3"/>
      <c r="D23" s="3"/>
      <c r="E23" s="12"/>
      <c r="F23" s="12"/>
      <c r="G23" s="3"/>
      <c r="H23" s="3"/>
      <c r="I23" s="100" t="str">
        <f>IF(E20="Ja","spez. System","")</f>
        <v/>
      </c>
      <c r="J23" s="101"/>
      <c r="K23" s="96" t="e">
        <f>IF(Syntax!D10=1,"FÖRDERBAR","NICHT FÖRDERBAR")</f>
        <v>#DIV/0!</v>
      </c>
      <c r="L23" s="97"/>
      <c r="M23" s="25"/>
      <c r="N23" s="32"/>
      <c r="O23" s="33"/>
      <c r="P23" s="33"/>
      <c r="Q23" s="33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ht="18.75" thickBot="1" x14ac:dyDescent="0.3">
      <c r="A24" s="92" t="s">
        <v>12</v>
      </c>
      <c r="B24" s="93"/>
      <c r="C24" s="93"/>
      <c r="D24" s="93"/>
      <c r="E24" s="94">
        <f>IF(E20="Ja",E21-E22,E21)</f>
        <v>0</v>
      </c>
      <c r="F24" s="95"/>
      <c r="H24" s="1"/>
      <c r="I24" s="102"/>
      <c r="J24" s="103"/>
      <c r="K24" s="98"/>
      <c r="L24" s="99"/>
      <c r="M24" s="25"/>
      <c r="N24" s="32"/>
      <c r="O24" s="33"/>
      <c r="P24" s="33"/>
      <c r="Q24" s="35" t="e">
        <f>IF(K23="FÖRDERBAR",0,1)</f>
        <v>#DIV/0!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ht="18" x14ac:dyDescent="0.25">
      <c r="A25" s="1"/>
      <c r="B25" s="1"/>
      <c r="C25" s="1"/>
      <c r="D25" s="1"/>
      <c r="E25" s="1"/>
      <c r="F25" s="1"/>
      <c r="G25" s="1"/>
      <c r="H25" s="1"/>
      <c r="M25" s="25"/>
      <c r="N25" s="32"/>
      <c r="O25" s="33"/>
      <c r="P25" s="33"/>
      <c r="Q25" s="33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18.75" thickBot="1" x14ac:dyDescent="0.3">
      <c r="A26" s="1"/>
      <c r="B26" s="1"/>
      <c r="C26" s="1"/>
      <c r="D26" s="1"/>
      <c r="E26" s="1"/>
      <c r="F26" s="1"/>
      <c r="G26" s="1"/>
      <c r="H26" s="1"/>
      <c r="M26" s="25"/>
      <c r="N26" s="32"/>
      <c r="O26" s="33"/>
      <c r="P26" s="33"/>
      <c r="Q26" s="33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s="29" customFormat="1" ht="30" customHeight="1" thickBot="1" x14ac:dyDescent="0.3">
      <c r="A27" s="85" t="s">
        <v>16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7"/>
      <c r="M27" s="28"/>
      <c r="N27" s="32"/>
      <c r="O27" s="34"/>
      <c r="P27" s="34"/>
      <c r="Q27" s="34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9.9499999999999993" customHeight="1" x14ac:dyDescent="0.25">
      <c r="A28" s="2"/>
      <c r="B28" s="1"/>
      <c r="C28" s="1"/>
      <c r="D28" s="1"/>
      <c r="E28" s="1"/>
      <c r="F28" s="1"/>
      <c r="G28" s="1"/>
      <c r="H28" s="1"/>
      <c r="I28" s="1"/>
      <c r="J28" s="2"/>
      <c r="K28" s="2"/>
      <c r="L28" s="25"/>
      <c r="M28" s="25"/>
      <c r="N28" s="32"/>
      <c r="O28" s="33"/>
      <c r="P28" s="33"/>
      <c r="Q28" s="33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18.75" thickBot="1" x14ac:dyDescent="0.3">
      <c r="A29" s="91" t="s">
        <v>18</v>
      </c>
      <c r="B29" s="91"/>
      <c r="C29" s="91"/>
      <c r="D29" s="91"/>
      <c r="E29" s="90"/>
      <c r="F29" s="90"/>
      <c r="G29" s="57" t="s">
        <v>17</v>
      </c>
      <c r="H29" s="1"/>
      <c r="I29" s="1"/>
      <c r="J29" s="1"/>
      <c r="K29" s="1"/>
      <c r="L29" s="1"/>
      <c r="M29" s="25"/>
      <c r="N29" s="32"/>
      <c r="O29" s="33"/>
      <c r="P29" s="33"/>
      <c r="Q29" s="33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18" x14ac:dyDescent="0.25">
      <c r="A30" s="91" t="s">
        <v>20</v>
      </c>
      <c r="B30" s="91"/>
      <c r="C30" s="91"/>
      <c r="D30" s="91"/>
      <c r="E30" s="90"/>
      <c r="F30" s="90"/>
      <c r="G30" s="1"/>
      <c r="H30" s="1"/>
      <c r="I30" s="4" t="s">
        <v>10</v>
      </c>
      <c r="J30" s="5"/>
      <c r="K30" s="4" t="s">
        <v>9</v>
      </c>
      <c r="L30" s="6"/>
      <c r="M30" s="25"/>
      <c r="N30" s="32"/>
      <c r="O30" s="33"/>
      <c r="P30" s="33"/>
      <c r="Q30" s="33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8" x14ac:dyDescent="0.25">
      <c r="A31" s="106" t="s">
        <v>31</v>
      </c>
      <c r="B31" s="106"/>
      <c r="C31" s="106"/>
      <c r="D31" s="106"/>
      <c r="E31" s="90"/>
      <c r="F31" s="90"/>
      <c r="G31" s="1"/>
      <c r="H31" s="1"/>
      <c r="I31" s="30"/>
      <c r="J31" s="27"/>
      <c r="K31" s="31"/>
      <c r="L31" s="18" t="e">
        <f>Syntax!C17</f>
        <v>#DIV/0!</v>
      </c>
      <c r="M31" s="25"/>
      <c r="N31" s="32"/>
      <c r="O31" s="33"/>
      <c r="P31" s="33"/>
      <c r="Q31" s="33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ht="9" customHeight="1" thickBot="1" x14ac:dyDescent="0.25">
      <c r="A32" s="11"/>
      <c r="B32" s="3"/>
      <c r="C32" s="3"/>
      <c r="D32" s="3"/>
      <c r="E32" s="12"/>
      <c r="F32" s="12"/>
      <c r="G32" s="3"/>
      <c r="H32" s="3"/>
      <c r="I32" s="100" t="str">
        <f>IF((E30-E31)&gt;C13,"STP nicht 1:1","")</f>
        <v/>
      </c>
      <c r="J32" s="101"/>
      <c r="K32" s="96" t="e">
        <f>IF(Syntax!D17=1,"FÖRDERBAR","NICHT FÖRDERBAR")</f>
        <v>#DIV/0!</v>
      </c>
      <c r="L32" s="97"/>
      <c r="M32" s="25"/>
      <c r="N32" s="32"/>
      <c r="O32" s="33"/>
      <c r="P32" s="33"/>
      <c r="Q32" s="33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ht="18.75" thickBot="1" x14ac:dyDescent="0.3">
      <c r="A33" s="107" t="s">
        <v>19</v>
      </c>
      <c r="B33" s="107"/>
      <c r="C33" s="107"/>
      <c r="D33" s="107"/>
      <c r="E33" s="108">
        <f>E29</f>
        <v>0</v>
      </c>
      <c r="F33" s="108"/>
      <c r="G33" s="1"/>
      <c r="H33" s="1"/>
      <c r="I33" s="102"/>
      <c r="J33" s="103"/>
      <c r="K33" s="98"/>
      <c r="L33" s="99"/>
      <c r="M33" s="25"/>
      <c r="N33" s="32"/>
      <c r="O33" s="33"/>
      <c r="P33" s="33"/>
      <c r="Q33" s="35" t="e">
        <f>IF(C14="NEIN",0,IF(K32="FÖRDERBAR",0,1))</f>
        <v>#DIV/0!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ht="18" x14ac:dyDescent="0.25">
      <c r="A34" s="1"/>
      <c r="B34" s="1"/>
      <c r="C34" s="1"/>
      <c r="D34" s="1"/>
      <c r="E34" s="1"/>
      <c r="F34" s="1"/>
      <c r="G34" s="1"/>
      <c r="H34" s="1"/>
      <c r="M34" s="25"/>
      <c r="N34" s="32"/>
      <c r="O34" s="33"/>
      <c r="P34" s="33"/>
      <c r="Q34" s="33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ht="18.75" thickBot="1" x14ac:dyDescent="0.3">
      <c r="A35" s="1"/>
      <c r="B35" s="1"/>
      <c r="C35" s="1"/>
      <c r="D35" s="1"/>
      <c r="E35" s="1"/>
      <c r="F35" s="1"/>
      <c r="G35" s="1"/>
      <c r="H35" s="1"/>
      <c r="M35" s="25"/>
      <c r="N35" s="32"/>
      <c r="O35" s="33"/>
      <c r="P35" s="33"/>
      <c r="Q35" s="33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s="29" customFormat="1" ht="30" customHeight="1" thickBot="1" x14ac:dyDescent="0.3">
      <c r="A36" s="85" t="s">
        <v>22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7"/>
      <c r="M36" s="28"/>
      <c r="N36" s="32"/>
      <c r="O36" s="34"/>
      <c r="P36" s="34"/>
      <c r="Q36" s="34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ht="9.9499999999999993" customHeight="1" x14ac:dyDescent="0.25">
      <c r="A37" s="2"/>
      <c r="B37" s="1"/>
      <c r="C37" s="1"/>
      <c r="D37" s="1"/>
      <c r="E37" s="1"/>
      <c r="F37" s="1"/>
      <c r="G37" s="1"/>
      <c r="H37" s="1"/>
      <c r="I37" s="1"/>
      <c r="J37" s="2"/>
      <c r="K37" s="2"/>
      <c r="L37" s="25"/>
      <c r="M37" s="25"/>
      <c r="N37" s="32"/>
      <c r="O37" s="33"/>
      <c r="P37" s="33"/>
      <c r="Q37" s="33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ht="15.75" thickBot="1" x14ac:dyDescent="0.25">
      <c r="A38" s="91" t="s">
        <v>23</v>
      </c>
      <c r="B38" s="91"/>
      <c r="C38" s="91"/>
      <c r="D38" s="91"/>
      <c r="E38" s="89" t="s">
        <v>6</v>
      </c>
      <c r="F38" s="89"/>
      <c r="G38" s="57" t="s">
        <v>36</v>
      </c>
      <c r="I38" s="24"/>
    </row>
    <row r="39" spans="1:31" x14ac:dyDescent="0.2">
      <c r="I39" s="4" t="s">
        <v>10</v>
      </c>
      <c r="J39" s="5"/>
      <c r="K39" s="4" t="s">
        <v>9</v>
      </c>
      <c r="L39" s="6"/>
    </row>
    <row r="40" spans="1:31" ht="18" x14ac:dyDescent="0.2">
      <c r="A40" s="41" t="s">
        <v>24</v>
      </c>
      <c r="B40" s="41" t="s">
        <v>25</v>
      </c>
      <c r="C40" s="104" t="s">
        <v>41</v>
      </c>
      <c r="D40" s="104"/>
      <c r="E40" s="104" t="s">
        <v>42</v>
      </c>
      <c r="F40" s="104"/>
      <c r="G40" s="41" t="s">
        <v>43</v>
      </c>
      <c r="H40" s="3"/>
      <c r="I40" s="30"/>
      <c r="J40" s="27"/>
      <c r="K40" s="56" t="str">
        <f>IF(E38="JA","Einzelhausbetrachtung","Projektbetrachtung")</f>
        <v>Projektbetrachtung</v>
      </c>
      <c r="L40" s="18"/>
    </row>
    <row r="41" spans="1:31" ht="15.95" customHeight="1" x14ac:dyDescent="0.2">
      <c r="A41" s="41">
        <v>1</v>
      </c>
      <c r="B41" s="48"/>
      <c r="C41" s="105"/>
      <c r="D41" s="105"/>
      <c r="E41" s="105"/>
      <c r="F41" s="105"/>
      <c r="G41" s="45" t="str">
        <f>IF(B41="","",ROUND(C41/E41,2))</f>
        <v/>
      </c>
      <c r="H41" s="3"/>
      <c r="I41" s="47" t="str">
        <f>IF($E$38="JA",IF(P41=1,"Gebäude &lt; 9 WE",""),"")</f>
        <v/>
      </c>
      <c r="J41" s="55" t="str">
        <f>IF($E$38="JA",IF(Syntax!E20=1,"A/V zu hoch",""),"")</f>
        <v/>
      </c>
      <c r="K41" s="96" t="str">
        <f>IF(E38="JA",IF($P$61+Syntax!E40=0,"FÖRDERBAR","NICHT FÖRDERBAR"),"")</f>
        <v/>
      </c>
      <c r="L41" s="97"/>
      <c r="N41" s="38" t="str">
        <f>IF($E$38="JA",9,"")</f>
        <v/>
      </c>
      <c r="O41" s="39" t="str">
        <f t="shared" ref="O41:O60" si="0">IF(B41="","",B41)</f>
        <v/>
      </c>
      <c r="P41" s="39">
        <f>IF(O41&lt;N41,1,0)</f>
        <v>0</v>
      </c>
      <c r="S41" s="54"/>
    </row>
    <row r="42" spans="1:31" ht="15.95" customHeight="1" x14ac:dyDescent="0.2">
      <c r="A42" s="41">
        <v>2</v>
      </c>
      <c r="B42" s="48"/>
      <c r="C42" s="105"/>
      <c r="D42" s="105"/>
      <c r="E42" s="105"/>
      <c r="F42" s="105"/>
      <c r="G42" s="45" t="str">
        <f t="shared" ref="G42:G60" si="1">IF(B42="","",ROUND(C42/E42,2))</f>
        <v/>
      </c>
      <c r="H42" s="3"/>
      <c r="I42" s="47" t="str">
        <f t="shared" ref="I42:I60" si="2">IF($E$38="JA",IF(P42=1,"Gebäude &lt; 9 WE",""),"")</f>
        <v/>
      </c>
      <c r="J42" s="55" t="str">
        <f>IF($E$38="JA",IF(Syntax!E21=1,"A/V zu hoch",""),"")</f>
        <v/>
      </c>
      <c r="K42" s="116"/>
      <c r="L42" s="117"/>
      <c r="N42" s="38" t="str">
        <f t="shared" ref="N42:N60" si="3">IF($E$38="JA",9,"")</f>
        <v/>
      </c>
      <c r="O42" s="39" t="str">
        <f t="shared" si="0"/>
        <v/>
      </c>
      <c r="P42" s="39">
        <f t="shared" ref="P42:P60" si="4">IF(O42&lt;N42,1,0)</f>
        <v>0</v>
      </c>
    </row>
    <row r="43" spans="1:31" ht="15.95" customHeight="1" x14ac:dyDescent="0.2">
      <c r="A43" s="41">
        <v>3</v>
      </c>
      <c r="B43" s="48"/>
      <c r="C43" s="105"/>
      <c r="D43" s="105"/>
      <c r="E43" s="105"/>
      <c r="F43" s="105"/>
      <c r="G43" s="45" t="str">
        <f t="shared" si="1"/>
        <v/>
      </c>
      <c r="H43" s="3"/>
      <c r="I43" s="47" t="str">
        <f t="shared" si="2"/>
        <v/>
      </c>
      <c r="J43" s="55" t="str">
        <f>IF($E$38="JA",IF(Syntax!E22=1,"A/V zu hoch",""),"")</f>
        <v/>
      </c>
      <c r="K43" s="116"/>
      <c r="L43" s="117"/>
      <c r="N43" s="38" t="str">
        <f t="shared" si="3"/>
        <v/>
      </c>
      <c r="O43" s="39" t="str">
        <f t="shared" si="0"/>
        <v/>
      </c>
      <c r="P43" s="39">
        <f t="shared" si="4"/>
        <v>0</v>
      </c>
    </row>
    <row r="44" spans="1:31" ht="15.95" customHeight="1" x14ac:dyDescent="0.2">
      <c r="A44" s="41">
        <v>4</v>
      </c>
      <c r="B44" s="48"/>
      <c r="C44" s="105"/>
      <c r="D44" s="105"/>
      <c r="E44" s="105"/>
      <c r="F44" s="105"/>
      <c r="G44" s="45" t="str">
        <f t="shared" si="1"/>
        <v/>
      </c>
      <c r="H44" s="3"/>
      <c r="I44" s="47" t="str">
        <f t="shared" si="2"/>
        <v/>
      </c>
      <c r="J44" s="55" t="str">
        <f>IF($E$38="JA",IF(Syntax!E23=1,"A/V zu hoch",""),"")</f>
        <v/>
      </c>
      <c r="K44" s="116"/>
      <c r="L44" s="117"/>
      <c r="N44" s="38" t="str">
        <f t="shared" si="3"/>
        <v/>
      </c>
      <c r="O44" s="39" t="str">
        <f t="shared" si="0"/>
        <v/>
      </c>
      <c r="P44" s="39">
        <f t="shared" si="4"/>
        <v>0</v>
      </c>
    </row>
    <row r="45" spans="1:31" ht="15.95" customHeight="1" x14ac:dyDescent="0.2">
      <c r="A45" s="41">
        <v>5</v>
      </c>
      <c r="B45" s="48"/>
      <c r="C45" s="105"/>
      <c r="D45" s="105"/>
      <c r="E45" s="105"/>
      <c r="F45" s="105"/>
      <c r="G45" s="45" t="str">
        <f t="shared" si="1"/>
        <v/>
      </c>
      <c r="H45" s="3"/>
      <c r="I45" s="47" t="str">
        <f t="shared" si="2"/>
        <v/>
      </c>
      <c r="J45" s="55" t="str">
        <f>IF($E$38="JA",IF(Syntax!E24=1,"A/V zu hoch",""),"")</f>
        <v/>
      </c>
      <c r="K45" s="116"/>
      <c r="L45" s="117"/>
      <c r="N45" s="38" t="str">
        <f t="shared" si="3"/>
        <v/>
      </c>
      <c r="O45" s="39" t="str">
        <f t="shared" si="0"/>
        <v/>
      </c>
      <c r="P45" s="39">
        <f t="shared" si="4"/>
        <v>0</v>
      </c>
      <c r="S45" s="46"/>
    </row>
    <row r="46" spans="1:31" ht="15.95" customHeight="1" x14ac:dyDescent="0.2">
      <c r="A46" s="41">
        <v>6</v>
      </c>
      <c r="B46" s="48"/>
      <c r="C46" s="105"/>
      <c r="D46" s="105"/>
      <c r="E46" s="105"/>
      <c r="F46" s="105"/>
      <c r="G46" s="45" t="str">
        <f t="shared" si="1"/>
        <v/>
      </c>
      <c r="H46" s="3"/>
      <c r="I46" s="47" t="str">
        <f t="shared" si="2"/>
        <v/>
      </c>
      <c r="J46" s="55" t="str">
        <f>IF($E$38="JA",IF(Syntax!E25=1,"A/V zu hoch",""),"")</f>
        <v/>
      </c>
      <c r="K46" s="116"/>
      <c r="L46" s="117"/>
      <c r="N46" s="38" t="str">
        <f t="shared" si="3"/>
        <v/>
      </c>
      <c r="O46" s="39" t="str">
        <f t="shared" si="0"/>
        <v/>
      </c>
      <c r="P46" s="39">
        <f t="shared" si="4"/>
        <v>0</v>
      </c>
    </row>
    <row r="47" spans="1:31" ht="15.95" customHeight="1" x14ac:dyDescent="0.2">
      <c r="A47" s="41">
        <v>7</v>
      </c>
      <c r="B47" s="48"/>
      <c r="C47" s="105"/>
      <c r="D47" s="105"/>
      <c r="E47" s="105"/>
      <c r="F47" s="105"/>
      <c r="G47" s="45" t="str">
        <f t="shared" si="1"/>
        <v/>
      </c>
      <c r="H47" s="3"/>
      <c r="I47" s="47" t="str">
        <f t="shared" si="2"/>
        <v/>
      </c>
      <c r="J47" s="55" t="str">
        <f>IF($E$38="JA",IF(Syntax!E26=1,"A/V zu hoch",""),"")</f>
        <v/>
      </c>
      <c r="K47" s="116"/>
      <c r="L47" s="117"/>
      <c r="N47" s="38" t="str">
        <f t="shared" si="3"/>
        <v/>
      </c>
      <c r="O47" s="39" t="str">
        <f t="shared" si="0"/>
        <v/>
      </c>
      <c r="P47" s="39">
        <f t="shared" si="4"/>
        <v>0</v>
      </c>
    </row>
    <row r="48" spans="1:31" ht="15.95" customHeight="1" x14ac:dyDescent="0.2">
      <c r="A48" s="41">
        <v>8</v>
      </c>
      <c r="B48" s="48"/>
      <c r="C48" s="105"/>
      <c r="D48" s="105"/>
      <c r="E48" s="105"/>
      <c r="F48" s="105"/>
      <c r="G48" s="45" t="str">
        <f t="shared" si="1"/>
        <v/>
      </c>
      <c r="H48" s="3"/>
      <c r="I48" s="47" t="str">
        <f t="shared" si="2"/>
        <v/>
      </c>
      <c r="J48" s="55" t="str">
        <f>IF($E$38="JA",IF(Syntax!E27=1,"A/V zu hoch",""),"")</f>
        <v/>
      </c>
      <c r="K48" s="116"/>
      <c r="L48" s="117"/>
      <c r="N48" s="38" t="str">
        <f t="shared" si="3"/>
        <v/>
      </c>
      <c r="O48" s="39" t="str">
        <f t="shared" si="0"/>
        <v/>
      </c>
      <c r="P48" s="39">
        <f t="shared" si="4"/>
        <v>0</v>
      </c>
    </row>
    <row r="49" spans="1:31" ht="15.95" customHeight="1" x14ac:dyDescent="0.2">
      <c r="A49" s="41">
        <v>9</v>
      </c>
      <c r="B49" s="48"/>
      <c r="C49" s="105"/>
      <c r="D49" s="105"/>
      <c r="E49" s="105"/>
      <c r="F49" s="105"/>
      <c r="G49" s="45" t="str">
        <f t="shared" si="1"/>
        <v/>
      </c>
      <c r="H49" s="3"/>
      <c r="I49" s="47" t="str">
        <f t="shared" si="2"/>
        <v/>
      </c>
      <c r="J49" s="55" t="str">
        <f>IF($E$38="JA",IF(Syntax!E28=1,"A/V zu hoch",""),"")</f>
        <v/>
      </c>
      <c r="K49" s="116"/>
      <c r="L49" s="117"/>
      <c r="N49" s="38" t="str">
        <f t="shared" si="3"/>
        <v/>
      </c>
      <c r="O49" s="39" t="str">
        <f t="shared" si="0"/>
        <v/>
      </c>
      <c r="P49" s="39">
        <f t="shared" si="4"/>
        <v>0</v>
      </c>
    </row>
    <row r="50" spans="1:31" ht="15.95" customHeight="1" thickBot="1" x14ac:dyDescent="0.25">
      <c r="A50" s="41">
        <v>10</v>
      </c>
      <c r="B50" s="48"/>
      <c r="C50" s="105"/>
      <c r="D50" s="105"/>
      <c r="E50" s="105"/>
      <c r="F50" s="105"/>
      <c r="G50" s="45" t="str">
        <f t="shared" si="1"/>
        <v/>
      </c>
      <c r="H50" s="3"/>
      <c r="I50" s="47" t="str">
        <f t="shared" si="2"/>
        <v/>
      </c>
      <c r="J50" s="55" t="str">
        <f>IF($E$38="JA",IF(Syntax!E29=1,"A/V zu hoch",""),"")</f>
        <v/>
      </c>
      <c r="K50" s="116"/>
      <c r="L50" s="117"/>
      <c r="N50" s="38" t="str">
        <f t="shared" si="3"/>
        <v/>
      </c>
      <c r="O50" s="39" t="str">
        <f t="shared" si="0"/>
        <v/>
      </c>
      <c r="P50" s="39">
        <f t="shared" si="4"/>
        <v>0</v>
      </c>
    </row>
    <row r="51" spans="1:31" ht="15.95" hidden="1" customHeight="1" x14ac:dyDescent="0.2">
      <c r="A51" s="41">
        <v>11</v>
      </c>
      <c r="B51" s="48"/>
      <c r="C51" s="105"/>
      <c r="D51" s="105"/>
      <c r="E51" s="105"/>
      <c r="F51" s="105"/>
      <c r="G51" s="45" t="str">
        <f t="shared" si="1"/>
        <v/>
      </c>
      <c r="H51" s="3"/>
      <c r="I51" s="47" t="str">
        <f t="shared" si="2"/>
        <v/>
      </c>
      <c r="J51" s="55" t="str">
        <f>IF($E$38="JA",IF(Syntax!E30=1,"A/V zu hoch",""),"")</f>
        <v/>
      </c>
      <c r="K51" s="116"/>
      <c r="L51" s="117"/>
      <c r="N51" s="38" t="str">
        <f t="shared" si="3"/>
        <v/>
      </c>
      <c r="O51" s="39" t="str">
        <f t="shared" si="0"/>
        <v/>
      </c>
      <c r="P51" s="39">
        <f t="shared" si="4"/>
        <v>0</v>
      </c>
    </row>
    <row r="52" spans="1:31" ht="15.95" hidden="1" customHeight="1" x14ac:dyDescent="0.2">
      <c r="A52" s="41">
        <v>12</v>
      </c>
      <c r="B52" s="48"/>
      <c r="C52" s="105"/>
      <c r="D52" s="105"/>
      <c r="E52" s="105"/>
      <c r="F52" s="105"/>
      <c r="G52" s="45" t="str">
        <f t="shared" si="1"/>
        <v/>
      </c>
      <c r="H52" s="3"/>
      <c r="I52" s="47" t="str">
        <f t="shared" si="2"/>
        <v/>
      </c>
      <c r="J52" s="55" t="str">
        <f>IF($E$38="JA",IF(Syntax!E31=1,"A/V zu hoch",""),"")</f>
        <v/>
      </c>
      <c r="K52" s="116"/>
      <c r="L52" s="117"/>
      <c r="N52" s="38" t="str">
        <f t="shared" si="3"/>
        <v/>
      </c>
      <c r="O52" s="39" t="str">
        <f t="shared" si="0"/>
        <v/>
      </c>
      <c r="P52" s="39">
        <f t="shared" si="4"/>
        <v>0</v>
      </c>
    </row>
    <row r="53" spans="1:31" ht="15.95" hidden="1" customHeight="1" x14ac:dyDescent="0.2">
      <c r="A53" s="41">
        <v>13</v>
      </c>
      <c r="B53" s="48"/>
      <c r="C53" s="105"/>
      <c r="D53" s="105"/>
      <c r="E53" s="105"/>
      <c r="F53" s="105"/>
      <c r="G53" s="45" t="str">
        <f t="shared" si="1"/>
        <v/>
      </c>
      <c r="H53" s="3"/>
      <c r="I53" s="47" t="str">
        <f t="shared" si="2"/>
        <v/>
      </c>
      <c r="J53" s="55" t="str">
        <f>IF($E$38="JA",IF(Syntax!E32=1,"A/V zu hoch",""),"")</f>
        <v/>
      </c>
      <c r="K53" s="116"/>
      <c r="L53" s="117"/>
      <c r="N53" s="38" t="str">
        <f t="shared" si="3"/>
        <v/>
      </c>
      <c r="O53" s="39" t="str">
        <f t="shared" si="0"/>
        <v/>
      </c>
      <c r="P53" s="39">
        <f t="shared" si="4"/>
        <v>0</v>
      </c>
    </row>
    <row r="54" spans="1:31" ht="15.95" hidden="1" customHeight="1" x14ac:dyDescent="0.2">
      <c r="A54" s="41">
        <v>14</v>
      </c>
      <c r="B54" s="48"/>
      <c r="C54" s="105"/>
      <c r="D54" s="105"/>
      <c r="E54" s="105"/>
      <c r="F54" s="105"/>
      <c r="G54" s="45" t="str">
        <f t="shared" si="1"/>
        <v/>
      </c>
      <c r="H54" s="3"/>
      <c r="I54" s="47" t="str">
        <f t="shared" si="2"/>
        <v/>
      </c>
      <c r="J54" s="55" t="str">
        <f>IF($E$38="JA",IF(Syntax!E33=1,"A/V zu hoch",""),"")</f>
        <v/>
      </c>
      <c r="K54" s="116"/>
      <c r="L54" s="117"/>
      <c r="N54" s="38" t="str">
        <f t="shared" si="3"/>
        <v/>
      </c>
      <c r="O54" s="39" t="str">
        <f t="shared" si="0"/>
        <v/>
      </c>
      <c r="P54" s="39">
        <f t="shared" si="4"/>
        <v>0</v>
      </c>
    </row>
    <row r="55" spans="1:31" ht="15.95" hidden="1" customHeight="1" x14ac:dyDescent="0.2">
      <c r="A55" s="41">
        <v>15</v>
      </c>
      <c r="B55" s="48"/>
      <c r="C55" s="105"/>
      <c r="D55" s="105"/>
      <c r="E55" s="105"/>
      <c r="F55" s="105"/>
      <c r="G55" s="45" t="str">
        <f t="shared" si="1"/>
        <v/>
      </c>
      <c r="H55" s="3"/>
      <c r="I55" s="47" t="str">
        <f t="shared" si="2"/>
        <v/>
      </c>
      <c r="J55" s="55" t="str">
        <f>IF($E$38="JA",IF(Syntax!E34=1,"A/V zu hoch",""),"")</f>
        <v/>
      </c>
      <c r="K55" s="116"/>
      <c r="L55" s="117"/>
      <c r="N55" s="38" t="str">
        <f t="shared" si="3"/>
        <v/>
      </c>
      <c r="O55" s="39" t="str">
        <f t="shared" si="0"/>
        <v/>
      </c>
      <c r="P55" s="39">
        <f t="shared" si="4"/>
        <v>0</v>
      </c>
    </row>
    <row r="56" spans="1:31" ht="15.95" hidden="1" customHeight="1" x14ac:dyDescent="0.2">
      <c r="A56" s="41">
        <v>16</v>
      </c>
      <c r="B56" s="48"/>
      <c r="C56" s="105"/>
      <c r="D56" s="105"/>
      <c r="E56" s="105"/>
      <c r="F56" s="105"/>
      <c r="G56" s="45" t="str">
        <f t="shared" si="1"/>
        <v/>
      </c>
      <c r="H56" s="3"/>
      <c r="I56" s="47" t="str">
        <f t="shared" si="2"/>
        <v/>
      </c>
      <c r="J56" s="55" t="str">
        <f>IF($E$38="JA",IF(Syntax!E35=1,"A/V zu hoch",""),"")</f>
        <v/>
      </c>
      <c r="K56" s="116"/>
      <c r="L56" s="117"/>
      <c r="N56" s="38" t="str">
        <f t="shared" si="3"/>
        <v/>
      </c>
      <c r="O56" s="39" t="str">
        <f t="shared" si="0"/>
        <v/>
      </c>
      <c r="P56" s="39">
        <f t="shared" si="4"/>
        <v>0</v>
      </c>
    </row>
    <row r="57" spans="1:31" ht="15.95" hidden="1" customHeight="1" x14ac:dyDescent="0.2">
      <c r="A57" s="41">
        <v>17</v>
      </c>
      <c r="B57" s="48"/>
      <c r="C57" s="105"/>
      <c r="D57" s="105"/>
      <c r="E57" s="105"/>
      <c r="F57" s="105"/>
      <c r="G57" s="45" t="str">
        <f t="shared" si="1"/>
        <v/>
      </c>
      <c r="H57" s="3"/>
      <c r="I57" s="47" t="str">
        <f t="shared" si="2"/>
        <v/>
      </c>
      <c r="J57" s="55" t="str">
        <f>IF($E$38="JA",IF(Syntax!E36=1,"A/V zu hoch",""),"")</f>
        <v/>
      </c>
      <c r="K57" s="116"/>
      <c r="L57" s="117"/>
      <c r="N57" s="38" t="str">
        <f t="shared" si="3"/>
        <v/>
      </c>
      <c r="O57" s="39" t="str">
        <f t="shared" si="0"/>
        <v/>
      </c>
      <c r="P57" s="39">
        <f t="shared" si="4"/>
        <v>0</v>
      </c>
    </row>
    <row r="58" spans="1:31" ht="15.95" hidden="1" customHeight="1" x14ac:dyDescent="0.2">
      <c r="A58" s="41">
        <v>18</v>
      </c>
      <c r="B58" s="48"/>
      <c r="C58" s="105"/>
      <c r="D58" s="105"/>
      <c r="E58" s="105"/>
      <c r="F58" s="105"/>
      <c r="G58" s="45" t="str">
        <f t="shared" si="1"/>
        <v/>
      </c>
      <c r="H58" s="3"/>
      <c r="I58" s="47" t="str">
        <f t="shared" si="2"/>
        <v/>
      </c>
      <c r="J58" s="55" t="str">
        <f>IF($E$38="JA",IF(Syntax!E37=1,"A/V zu hoch",""),"")</f>
        <v/>
      </c>
      <c r="K58" s="116"/>
      <c r="L58" s="117"/>
      <c r="N58" s="38" t="str">
        <f t="shared" si="3"/>
        <v/>
      </c>
      <c r="O58" s="39" t="str">
        <f t="shared" si="0"/>
        <v/>
      </c>
      <c r="P58" s="39">
        <f t="shared" si="4"/>
        <v>0</v>
      </c>
    </row>
    <row r="59" spans="1:31" ht="15.95" hidden="1" customHeight="1" x14ac:dyDescent="0.2">
      <c r="A59" s="41">
        <v>19</v>
      </c>
      <c r="B59" s="48"/>
      <c r="C59" s="105"/>
      <c r="D59" s="105"/>
      <c r="E59" s="105"/>
      <c r="F59" s="105"/>
      <c r="G59" s="45" t="str">
        <f t="shared" si="1"/>
        <v/>
      </c>
      <c r="H59" s="3"/>
      <c r="I59" s="47" t="str">
        <f t="shared" si="2"/>
        <v/>
      </c>
      <c r="J59" s="55" t="str">
        <f>IF($E$38="JA",IF(Syntax!E38=1,"A/V zu hoch",""),"")</f>
        <v/>
      </c>
      <c r="K59" s="116"/>
      <c r="L59" s="117"/>
      <c r="N59" s="38" t="str">
        <f t="shared" si="3"/>
        <v/>
      </c>
      <c r="O59" s="39" t="str">
        <f t="shared" si="0"/>
        <v/>
      </c>
      <c r="P59" s="39">
        <f t="shared" si="4"/>
        <v>0</v>
      </c>
    </row>
    <row r="60" spans="1:31" ht="15.95" hidden="1" customHeight="1" thickBot="1" x14ac:dyDescent="0.25">
      <c r="A60" s="42">
        <v>20</v>
      </c>
      <c r="B60" s="48"/>
      <c r="C60" s="105"/>
      <c r="D60" s="105"/>
      <c r="E60" s="105"/>
      <c r="F60" s="105"/>
      <c r="G60" s="45" t="str">
        <f t="shared" si="1"/>
        <v/>
      </c>
      <c r="H60" s="3"/>
      <c r="I60" s="47" t="str">
        <f t="shared" si="2"/>
        <v/>
      </c>
      <c r="J60" s="55" t="str">
        <f>IF($E$38="JA",IF(Syntax!E39=1,"A/V zu hoch",""),"")</f>
        <v/>
      </c>
      <c r="K60" s="98"/>
      <c r="L60" s="99"/>
      <c r="N60" s="38" t="str">
        <f t="shared" si="3"/>
        <v/>
      </c>
      <c r="O60" s="39" t="str">
        <f t="shared" si="0"/>
        <v/>
      </c>
      <c r="P60" s="39">
        <f t="shared" si="4"/>
        <v>0</v>
      </c>
    </row>
    <row r="61" spans="1:31" ht="17.25" thickBot="1" x14ac:dyDescent="0.25">
      <c r="A61" s="118" t="s">
        <v>33</v>
      </c>
      <c r="B61" s="118"/>
      <c r="C61" s="118"/>
      <c r="D61" s="118"/>
      <c r="E61" s="118"/>
      <c r="F61" s="118"/>
      <c r="G61" s="44" t="e">
        <f>IF(E38="NEIN",ROUND((SUM(C41:D60)/SUM(E41:F60)),2),"")</f>
        <v>#DIV/0!</v>
      </c>
      <c r="H61" s="3"/>
      <c r="I61" s="119"/>
      <c r="J61" s="120"/>
      <c r="K61" s="109" t="e">
        <f>IF(E38="NEIN",IF(Syntax!H22=0,"FÖRDERBAR","NICHT FÖRDERBAR"),"")</f>
        <v>#DIV/0!</v>
      </c>
      <c r="L61" s="110"/>
      <c r="P61" s="39">
        <f>SUM(P41:P60)</f>
        <v>0</v>
      </c>
    </row>
    <row r="62" spans="1:31" ht="15.95" customHeight="1" thickBot="1" x14ac:dyDescent="0.3">
      <c r="H62" s="1"/>
      <c r="I62" s="3"/>
      <c r="J62" s="1"/>
      <c r="K62" s="1"/>
      <c r="L62" s="1"/>
      <c r="M62" s="25"/>
      <c r="N62" s="32"/>
      <c r="O62" s="33"/>
      <c r="P62" s="33" t="s">
        <v>15</v>
      </c>
      <c r="Q62" s="35" t="e">
        <f>IF(E38="NEIN",IF(K61="FÖRDERBAR",0,1),"")</f>
        <v>#DIV/0!</v>
      </c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</row>
    <row r="63" spans="1:31" ht="24.95" customHeight="1" thickBot="1" x14ac:dyDescent="0.3">
      <c r="A63" s="51" t="str">
        <f>IF(Q63=0,"","Die Summe der Wohneinheiten (Gebäude 1-10) übersteigt die Wohnungsanzahl des Gesamtprojekts!")</f>
        <v/>
      </c>
      <c r="H63" s="1"/>
      <c r="I63" s="3"/>
      <c r="J63" s="1"/>
      <c r="K63" s="1"/>
      <c r="L63" s="1"/>
      <c r="M63" s="25"/>
      <c r="N63" s="32"/>
      <c r="O63" s="32"/>
      <c r="P63" s="50" t="s">
        <v>44</v>
      </c>
      <c r="Q63" s="35">
        <f>IF(SUM(B41:B60)&gt;C13,1,0)</f>
        <v>0</v>
      </c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</row>
    <row r="64" spans="1:31" ht="15.95" customHeight="1" thickBot="1" x14ac:dyDescent="0.3">
      <c r="H64" s="1"/>
      <c r="I64" s="3"/>
      <c r="J64" s="1"/>
      <c r="K64" s="1"/>
      <c r="L64" s="1"/>
      <c r="M64" s="25"/>
      <c r="N64" s="32"/>
      <c r="O64" s="33"/>
      <c r="P64" s="33" t="s">
        <v>40</v>
      </c>
      <c r="Q64" s="35" t="str">
        <f>IF(E38="JA",IF(K41="FÖRDERBAR",0,1),"")</f>
        <v/>
      </c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</row>
    <row r="65" spans="1:31" s="29" customFormat="1" ht="30" customHeight="1" thickBot="1" x14ac:dyDescent="0.3">
      <c r="A65" s="111" t="s">
        <v>39</v>
      </c>
      <c r="B65" s="112"/>
      <c r="C65" s="112"/>
      <c r="D65" s="112"/>
      <c r="E65" s="112"/>
      <c r="F65" s="112"/>
      <c r="G65" s="112"/>
      <c r="H65" s="43"/>
      <c r="I65" s="113" t="e">
        <f>IF(SUM(Q1:Q67)=0,"FÖRDERBAR","NICHT FÖRDERBAR")</f>
        <v>#DIV/0!</v>
      </c>
      <c r="J65" s="114"/>
      <c r="K65" s="114"/>
      <c r="L65" s="115"/>
      <c r="M65" s="28"/>
      <c r="N65" s="32"/>
      <c r="O65" s="34"/>
      <c r="P65" s="34"/>
      <c r="Q65" s="34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9.9499999999999993" customHeight="1" x14ac:dyDescent="0.25">
      <c r="H66" s="1"/>
      <c r="I66" s="3"/>
      <c r="J66" s="1"/>
      <c r="K66" s="1"/>
      <c r="L66" s="1"/>
      <c r="M66" s="25"/>
      <c r="N66" s="32"/>
      <c r="O66" s="33"/>
      <c r="P66" s="33"/>
      <c r="Q66" s="33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</row>
    <row r="67" spans="1:31" ht="18" x14ac:dyDescent="0.25">
      <c r="A67" s="40" t="s">
        <v>37</v>
      </c>
      <c r="B67" s="3"/>
      <c r="C67" s="3"/>
      <c r="D67" s="3"/>
      <c r="E67" s="3"/>
      <c r="F67" s="3"/>
      <c r="G67" s="3"/>
      <c r="H67" s="3"/>
      <c r="I67" s="3"/>
      <c r="J67" s="1"/>
      <c r="K67" s="1"/>
      <c r="L67" s="1"/>
    </row>
    <row r="68" spans="1:31" s="29" customFormat="1" ht="9.9499999999999993" customHeight="1" x14ac:dyDescent="0.25">
      <c r="N68" s="36"/>
      <c r="O68" s="52"/>
      <c r="P68" s="52"/>
      <c r="Q68" s="52"/>
    </row>
    <row r="69" spans="1:31" s="29" customFormat="1" ht="17.100000000000001" customHeight="1" x14ac:dyDescent="0.25">
      <c r="A69" s="29" t="s">
        <v>45</v>
      </c>
      <c r="N69" s="36"/>
      <c r="O69" s="52"/>
      <c r="P69" s="52"/>
      <c r="Q69" s="52"/>
    </row>
    <row r="70" spans="1:31" s="29" customFormat="1" ht="17.100000000000001" customHeight="1" x14ac:dyDescent="0.25">
      <c r="A70" s="29" t="s">
        <v>38</v>
      </c>
      <c r="N70" s="36"/>
      <c r="O70" s="52"/>
      <c r="P70" s="52"/>
      <c r="Q70" s="52"/>
    </row>
    <row r="71" spans="1:31" s="60" customFormat="1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N71" s="61"/>
      <c r="O71" s="62"/>
      <c r="P71" s="62"/>
      <c r="Q71" s="62"/>
    </row>
    <row r="72" spans="1:31" s="63" customFormat="1" ht="15" customHeight="1" x14ac:dyDescent="0.2">
      <c r="A72" s="78" t="s">
        <v>48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70"/>
      <c r="N72" s="64"/>
      <c r="O72" s="65"/>
      <c r="P72" s="65"/>
      <c r="Q72" s="65"/>
    </row>
    <row r="73" spans="1:31" s="63" customFormat="1" ht="15" customHeight="1" x14ac:dyDescent="0.2">
      <c r="A73" s="71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3"/>
      <c r="N73" s="64"/>
      <c r="O73" s="65"/>
      <c r="P73" s="65"/>
      <c r="Q73" s="65"/>
    </row>
    <row r="74" spans="1:31" s="63" customFormat="1" ht="15" customHeight="1" x14ac:dyDescent="0.2">
      <c r="A74" s="74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3"/>
      <c r="N74" s="64"/>
      <c r="O74" s="65"/>
      <c r="P74" s="65"/>
      <c r="Q74" s="65"/>
    </row>
    <row r="75" spans="1:31" s="63" customFormat="1" ht="15" customHeight="1" x14ac:dyDescent="0.2">
      <c r="A75" s="74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3"/>
      <c r="N75" s="64"/>
      <c r="O75" s="65"/>
      <c r="P75" s="65"/>
      <c r="Q75" s="65"/>
    </row>
    <row r="76" spans="1:31" s="63" customFormat="1" ht="15" customHeight="1" x14ac:dyDescent="0.2">
      <c r="A76" s="75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7"/>
      <c r="N76" s="64"/>
      <c r="O76" s="65"/>
      <c r="P76" s="65"/>
      <c r="Q76" s="65"/>
    </row>
    <row r="77" spans="1:31" s="24" customFormat="1" ht="15" customHeight="1" x14ac:dyDescent="0.2">
      <c r="N77" s="58"/>
      <c r="O77" s="59"/>
      <c r="P77" s="59"/>
      <c r="Q77" s="59"/>
    </row>
    <row r="78" spans="1:31" s="24" customFormat="1" ht="15" customHeight="1" x14ac:dyDescent="0.2">
      <c r="N78" s="58"/>
      <c r="O78" s="59"/>
      <c r="P78" s="59"/>
      <c r="Q78" s="59"/>
    </row>
    <row r="79" spans="1:31" s="24" customFormat="1" ht="15" customHeight="1" x14ac:dyDescent="0.2">
      <c r="N79" s="58"/>
      <c r="O79" s="59"/>
      <c r="P79" s="59"/>
      <c r="Q79" s="59"/>
    </row>
    <row r="80" spans="1:31" s="24" customFormat="1" ht="15" customHeight="1" x14ac:dyDescent="0.2">
      <c r="N80" s="58"/>
      <c r="O80" s="59"/>
      <c r="P80" s="59"/>
      <c r="Q80" s="59"/>
    </row>
  </sheetData>
  <sheetProtection password="AB26" sheet="1" objects="1" scenarios="1" selectLockedCells="1"/>
  <mergeCells count="81">
    <mergeCell ref="K61:L61"/>
    <mergeCell ref="A65:G65"/>
    <mergeCell ref="I65:L65"/>
    <mergeCell ref="K41:L60"/>
    <mergeCell ref="A61:F61"/>
    <mergeCell ref="I61:J61"/>
    <mergeCell ref="C60:D60"/>
    <mergeCell ref="E60:F60"/>
    <mergeCell ref="C57:D57"/>
    <mergeCell ref="E57:F57"/>
    <mergeCell ref="C58:D58"/>
    <mergeCell ref="E58:F58"/>
    <mergeCell ref="C59:D59"/>
    <mergeCell ref="E59:F59"/>
    <mergeCell ref="C54:D54"/>
    <mergeCell ref="E54:F54"/>
    <mergeCell ref="C55:D55"/>
    <mergeCell ref="E55:F55"/>
    <mergeCell ref="C56:D56"/>
    <mergeCell ref="E56:F56"/>
    <mergeCell ref="C51:D51"/>
    <mergeCell ref="E51:F51"/>
    <mergeCell ref="C52:D52"/>
    <mergeCell ref="E52:F52"/>
    <mergeCell ref="C53:D53"/>
    <mergeCell ref="E53:F53"/>
    <mergeCell ref="C48:D48"/>
    <mergeCell ref="E48:F48"/>
    <mergeCell ref="C49:D49"/>
    <mergeCell ref="E49:F49"/>
    <mergeCell ref="C50:D50"/>
    <mergeCell ref="E50:F50"/>
    <mergeCell ref="C45:D45"/>
    <mergeCell ref="E45:F45"/>
    <mergeCell ref="C46:D46"/>
    <mergeCell ref="E46:F46"/>
    <mergeCell ref="C47:D47"/>
    <mergeCell ref="E47:F47"/>
    <mergeCell ref="C42:D42"/>
    <mergeCell ref="E42:F42"/>
    <mergeCell ref="C43:D43"/>
    <mergeCell ref="E43:F43"/>
    <mergeCell ref="C44:D44"/>
    <mergeCell ref="E44:F44"/>
    <mergeCell ref="C40:D40"/>
    <mergeCell ref="E40:F40"/>
    <mergeCell ref="C41:D41"/>
    <mergeCell ref="E41:F41"/>
    <mergeCell ref="A31:D31"/>
    <mergeCell ref="E31:F31"/>
    <mergeCell ref="A36:L36"/>
    <mergeCell ref="A38:D38"/>
    <mergeCell ref="E38:F38"/>
    <mergeCell ref="I32:J33"/>
    <mergeCell ref="K32:L33"/>
    <mergeCell ref="A33:D33"/>
    <mergeCell ref="E33:F33"/>
    <mergeCell ref="A27:L27"/>
    <mergeCell ref="A29:D29"/>
    <mergeCell ref="A30:D30"/>
    <mergeCell ref="E29:F29"/>
    <mergeCell ref="E30:F30"/>
    <mergeCell ref="A24:D24"/>
    <mergeCell ref="E24:F24"/>
    <mergeCell ref="K23:L24"/>
    <mergeCell ref="I23:J24"/>
    <mergeCell ref="E21:F21"/>
    <mergeCell ref="E22:F22"/>
    <mergeCell ref="A20:D20"/>
    <mergeCell ref="A21:D21"/>
    <mergeCell ref="A22:D22"/>
    <mergeCell ref="A18:L18"/>
    <mergeCell ref="E20:F20"/>
    <mergeCell ref="A13:B13"/>
    <mergeCell ref="A14:B14"/>
    <mergeCell ref="A15:B15"/>
    <mergeCell ref="B8:I8"/>
    <mergeCell ref="A11:L11"/>
    <mergeCell ref="C13:D13"/>
    <mergeCell ref="C14:D14"/>
    <mergeCell ref="C15:D15"/>
  </mergeCells>
  <conditionalFormatting sqref="K23:L24 K62:L64">
    <cfRule type="cellIs" dxfId="13" priority="23" operator="equal">
      <formula>"NICHT FÖRDERBAR"</formula>
    </cfRule>
    <cfRule type="cellIs" dxfId="12" priority="24" operator="equal">
      <formula>"FÖRDERBAR"</formula>
    </cfRule>
  </conditionalFormatting>
  <conditionalFormatting sqref="K32:L33">
    <cfRule type="cellIs" dxfId="11" priority="11" operator="equal">
      <formula>"NICHT FÖRDERBAR"</formula>
    </cfRule>
    <cfRule type="cellIs" dxfId="10" priority="12" operator="equal">
      <formula>"FÖRDERBAR"</formula>
    </cfRule>
  </conditionalFormatting>
  <conditionalFormatting sqref="K41">
    <cfRule type="cellIs" dxfId="9" priority="9" operator="equal">
      <formula>"NICHT FÖRDERBAR"</formula>
    </cfRule>
    <cfRule type="cellIs" dxfId="8" priority="10" operator="equal">
      <formula>"FÖRDERBAR"</formula>
    </cfRule>
  </conditionalFormatting>
  <conditionalFormatting sqref="K66:L66">
    <cfRule type="cellIs" dxfId="7" priority="7" operator="equal">
      <formula>"NICHT FÖRDERBAR"</formula>
    </cfRule>
    <cfRule type="cellIs" dxfId="6" priority="8" operator="equal">
      <formula>"FÖRDERBAR"</formula>
    </cfRule>
  </conditionalFormatting>
  <conditionalFormatting sqref="K61:L61">
    <cfRule type="cellIs" dxfId="5" priority="5" operator="equal">
      <formula>"NICHT FÖRDERBAR"</formula>
    </cfRule>
    <cfRule type="cellIs" dxfId="4" priority="6" operator="equal">
      <formula>"FÖRDERBAR"</formula>
    </cfRule>
  </conditionalFormatting>
  <conditionalFormatting sqref="I65">
    <cfRule type="cellIs" dxfId="3" priority="3" operator="equal">
      <formula>"NICHT FÖRDERBAR"</formula>
    </cfRule>
    <cfRule type="cellIs" dxfId="2" priority="4" operator="equal">
      <formula>"FÖRDERBAR"</formula>
    </cfRule>
  </conditionalFormatting>
  <conditionalFormatting sqref="I41:J60">
    <cfRule type="cellIs" dxfId="1" priority="2" operator="equal">
      <formula>""""""</formula>
    </cfRule>
    <cfRule type="cellIs" dxfId="0" priority="1" operator="greaterThan">
      <formula>""""""</formula>
    </cfRule>
  </conditionalFormatting>
  <dataValidations count="3">
    <dataValidation type="list" allowBlank="1" showInputMessage="1" showErrorMessage="1" sqref="C14:D14 E20:F20 E38:F38">
      <formula1>TG</formula1>
    </dataValidation>
    <dataValidation type="whole" allowBlank="1" showInputMessage="1" showErrorMessage="1" sqref="C13:D13">
      <formula1>4</formula1>
      <formula2>10000</formula2>
    </dataValidation>
    <dataValidation type="whole" allowBlank="1" showInputMessage="1" showErrorMessage="1" sqref="B41:B60">
      <formula1>4</formula1>
      <formula2>$C$13</formula2>
    </dataValidation>
  </dataValidations>
  <pageMargins left="0.39370078740157483" right="0.19685039370078741" top="0.19685039370078741" bottom="0.19685039370078741" header="0" footer="0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>
      <selection activeCell="D7" sqref="D7"/>
    </sheetView>
  </sheetViews>
  <sheetFormatPr baseColWidth="10" defaultRowHeight="15" x14ac:dyDescent="0.25"/>
  <cols>
    <col min="1" max="16384" width="11.42578125" style="79"/>
  </cols>
  <sheetData>
    <row r="1" spans="1:1" x14ac:dyDescent="0.25">
      <c r="A1" s="79" t="s">
        <v>49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H40"/>
  <sheetViews>
    <sheetView topLeftCell="A7" workbookViewId="0">
      <selection activeCell="I32" sqref="I32"/>
    </sheetView>
  </sheetViews>
  <sheetFormatPr baseColWidth="10" defaultRowHeight="15" x14ac:dyDescent="0.25"/>
  <cols>
    <col min="2" max="2" width="7.5703125" style="10" bestFit="1" customWidth="1"/>
    <col min="3" max="3" width="10.5703125" style="10" bestFit="1" customWidth="1"/>
    <col min="4" max="4" width="6.5703125" style="10" bestFit="1" customWidth="1"/>
    <col min="5" max="5" width="7.140625" customWidth="1"/>
  </cols>
  <sheetData>
    <row r="1" spans="1:7" x14ac:dyDescent="0.25">
      <c r="A1" s="8" t="s">
        <v>5</v>
      </c>
    </row>
    <row r="2" spans="1:7" x14ac:dyDescent="0.25">
      <c r="A2" s="9" t="s">
        <v>6</v>
      </c>
    </row>
    <row r="5" spans="1:7" x14ac:dyDescent="0.25">
      <c r="A5" s="13" t="s">
        <v>13</v>
      </c>
      <c r="B5" s="14">
        <f>IF(Nachweis!C13&lt;10,1,IF(Nachweis!C13&lt;20,2,IF(Nachweis!C13&lt;40,3,4)))</f>
        <v>1</v>
      </c>
      <c r="C5" s="15" t="s">
        <v>14</v>
      </c>
      <c r="D5" s="14" t="b">
        <v>1</v>
      </c>
    </row>
    <row r="6" spans="1:7" x14ac:dyDescent="0.25">
      <c r="A6" s="13">
        <v>1</v>
      </c>
      <c r="B6" s="16">
        <v>150</v>
      </c>
      <c r="C6" s="17" t="e">
        <f>IF(A6=$B$5,ROUNDDOWN(Nachweis!$E$24/Nachweis!$C$15*100,2),"")</f>
        <v>#DIV/0!</v>
      </c>
      <c r="D6" s="14" t="e">
        <f>IF(C6="","",IF(C6&lt;(B6+0.01),1,0))</f>
        <v>#DIV/0!</v>
      </c>
    </row>
    <row r="7" spans="1:7" x14ac:dyDescent="0.25">
      <c r="A7" s="13">
        <v>2</v>
      </c>
      <c r="B7" s="16">
        <v>145</v>
      </c>
      <c r="C7" s="17" t="str">
        <f>IF(A7=$B$5,ROUNDDOWN(Nachweis!$E$24/Nachweis!$C$15*100,2),"")</f>
        <v/>
      </c>
      <c r="D7" s="14" t="str">
        <f t="shared" ref="D7:D8" si="0">IF(C7="","",IF(C7&lt;(B7+0.01),1,0))</f>
        <v/>
      </c>
    </row>
    <row r="8" spans="1:7" x14ac:dyDescent="0.25">
      <c r="A8" s="13">
        <v>3</v>
      </c>
      <c r="B8" s="16">
        <v>138</v>
      </c>
      <c r="C8" s="17" t="str">
        <f>IF(A8=$B$5,ROUNDDOWN(Nachweis!$E$24/Nachweis!$C$15*100,2),"")</f>
        <v/>
      </c>
      <c r="D8" s="14" t="str">
        <f t="shared" si="0"/>
        <v/>
      </c>
    </row>
    <row r="9" spans="1:7" x14ac:dyDescent="0.25">
      <c r="A9" s="13">
        <v>4</v>
      </c>
      <c r="B9" s="16">
        <v>133</v>
      </c>
      <c r="C9" s="17" t="str">
        <f>IF(A9=$B$5,ROUNDDOWN(Nachweis!$E$24/Nachweis!$C$15*100,2),"")</f>
        <v/>
      </c>
      <c r="D9" s="14" t="str">
        <f>IF(C9="","",IF(C9&lt;(B9+0.01),1,0))</f>
        <v/>
      </c>
    </row>
    <row r="10" spans="1:7" x14ac:dyDescent="0.25">
      <c r="A10" s="7" t="s">
        <v>15</v>
      </c>
      <c r="B10" s="14"/>
      <c r="C10" s="17" t="e">
        <f>SUM(C6:C9)</f>
        <v>#DIV/0!</v>
      </c>
      <c r="D10" s="14" t="e">
        <f>SUM(D6:D9)</f>
        <v>#DIV/0!</v>
      </c>
    </row>
    <row r="12" spans="1:7" x14ac:dyDescent="0.25">
      <c r="A12" s="13" t="s">
        <v>21</v>
      </c>
      <c r="B12" s="14">
        <f>B5</f>
        <v>1</v>
      </c>
      <c r="C12" s="15" t="s">
        <v>14</v>
      </c>
      <c r="D12" s="14" t="b">
        <v>1</v>
      </c>
    </row>
    <row r="13" spans="1:7" x14ac:dyDescent="0.25">
      <c r="A13" s="13">
        <v>1</v>
      </c>
      <c r="B13" s="14">
        <v>30</v>
      </c>
      <c r="C13" s="17" t="e">
        <f>IF(A13=$B$12,ROUNDDOWN(Nachweis!$E$33/(Nachweis!$E$30),2),"")</f>
        <v>#DIV/0!</v>
      </c>
      <c r="D13" s="14" t="e">
        <f>IF(C13="","",IF(C13&lt;(B13+0.01),1,0))</f>
        <v>#DIV/0!</v>
      </c>
    </row>
    <row r="14" spans="1:7" x14ac:dyDescent="0.25">
      <c r="A14" s="13">
        <v>2</v>
      </c>
      <c r="B14" s="14">
        <v>28</v>
      </c>
      <c r="C14" s="17" t="str">
        <f>IF(A14=$B$12,ROUNDDOWN(Nachweis!$E$33/(Nachweis!$E$30),2),"")</f>
        <v/>
      </c>
      <c r="D14" s="14" t="str">
        <f t="shared" ref="D14:D16" si="1">IF(C14="","",IF(C14&lt;(B14+0.01),1,0))</f>
        <v/>
      </c>
      <c r="F14" s="7">
        <v>1</v>
      </c>
      <c r="G14" s="21">
        <v>0.57999999999999996</v>
      </c>
    </row>
    <row r="15" spans="1:7" x14ac:dyDescent="0.25">
      <c r="A15" s="13">
        <v>3</v>
      </c>
      <c r="B15" s="14">
        <v>27</v>
      </c>
      <c r="C15" s="17" t="str">
        <f>IF(A15=$B$12,ROUNDDOWN(Nachweis!$E$33/(Nachweis!$E$30),2),"")</f>
        <v/>
      </c>
      <c r="D15" s="14" t="str">
        <f t="shared" si="1"/>
        <v/>
      </c>
      <c r="F15" s="7">
        <v>2</v>
      </c>
      <c r="G15" s="21">
        <v>0.53</v>
      </c>
    </row>
    <row r="16" spans="1:7" x14ac:dyDescent="0.25">
      <c r="A16" s="13">
        <v>4</v>
      </c>
      <c r="B16" s="14">
        <v>26</v>
      </c>
      <c r="C16" s="17" t="str">
        <f>IF(A16=$B$12,ROUNDDOWN(Nachweis!$E$33/(Nachweis!$E$30),2),"")</f>
        <v/>
      </c>
      <c r="D16" s="14" t="str">
        <f t="shared" si="1"/>
        <v/>
      </c>
      <c r="F16" s="7">
        <v>3</v>
      </c>
      <c r="G16" s="21">
        <v>0.45</v>
      </c>
    </row>
    <row r="17" spans="1:8" x14ac:dyDescent="0.25">
      <c r="A17" s="13" t="s">
        <v>15</v>
      </c>
      <c r="B17" s="14"/>
      <c r="C17" s="17" t="e">
        <f>SUM(C13:C16)</f>
        <v>#DIV/0!</v>
      </c>
      <c r="D17" s="14" t="e">
        <f>SUM(D13:D16)</f>
        <v>#DIV/0!</v>
      </c>
      <c r="F17" s="7">
        <v>4</v>
      </c>
      <c r="G17" s="21">
        <v>0.4</v>
      </c>
    </row>
    <row r="19" spans="1:8" x14ac:dyDescent="0.25">
      <c r="A19" s="7" t="s">
        <v>26</v>
      </c>
      <c r="B19" s="20" t="s">
        <v>27</v>
      </c>
      <c r="C19" s="14" t="s">
        <v>28</v>
      </c>
      <c r="D19" s="14" t="s">
        <v>29</v>
      </c>
      <c r="E19" s="22" t="s">
        <v>32</v>
      </c>
      <c r="G19" s="22" t="s">
        <v>26</v>
      </c>
      <c r="H19" s="7">
        <f>B5</f>
        <v>1</v>
      </c>
    </row>
    <row r="20" spans="1:8" x14ac:dyDescent="0.25">
      <c r="A20" s="13">
        <v>1</v>
      </c>
      <c r="B20" s="14">
        <f>IF(Nachweis!B41&lt;10,1,IF(Nachweis!B41&lt;20,2,IF(Nachweis!B41&lt;40,3,4)))</f>
        <v>1</v>
      </c>
      <c r="C20" s="14">
        <f>VLOOKUP(B20,$F$14:$G$17,2)</f>
        <v>0.57999999999999996</v>
      </c>
      <c r="D20" s="49" t="str">
        <f>Nachweis!G41</f>
        <v/>
      </c>
      <c r="E20" s="7" t="str">
        <f>IF(D20="","",IF(D20&lt;C20+0.001,0,1))</f>
        <v/>
      </c>
      <c r="G20" s="7" t="s">
        <v>34</v>
      </c>
      <c r="H20" s="68" t="e">
        <f>Nachweis!G61</f>
        <v>#DIV/0!</v>
      </c>
    </row>
    <row r="21" spans="1:8" x14ac:dyDescent="0.25">
      <c r="A21" s="13">
        <v>2</v>
      </c>
      <c r="B21" s="14">
        <f>IF(Nachweis!B42&lt;10,1,IF(Nachweis!B42&lt;20,2,IF(Nachweis!B42&lt;40,3,4)))</f>
        <v>1</v>
      </c>
      <c r="C21" s="14">
        <f t="shared" ref="C21:C39" si="2">VLOOKUP(B21,$F$14:$G$17,2)</f>
        <v>0.57999999999999996</v>
      </c>
      <c r="D21" s="49" t="str">
        <f>Nachweis!G42</f>
        <v/>
      </c>
      <c r="E21" s="7" t="str">
        <f t="shared" ref="E21:E39" si="3">IF(D21="","",IF(D21&lt;C21+0.001,0,1))</f>
        <v/>
      </c>
      <c r="G21" s="7" t="s">
        <v>35</v>
      </c>
      <c r="H21" s="68">
        <f>VLOOKUP(H19,F14:G17,2)</f>
        <v>0.57999999999999996</v>
      </c>
    </row>
    <row r="22" spans="1:8" x14ac:dyDescent="0.25">
      <c r="A22" s="13">
        <v>3</v>
      </c>
      <c r="B22" s="14">
        <f>IF(Nachweis!B43&lt;10,1,IF(Nachweis!B43&lt;20,2,IF(Nachweis!B43&lt;40,3,4)))</f>
        <v>1</v>
      </c>
      <c r="C22" s="14">
        <f t="shared" si="2"/>
        <v>0.57999999999999996</v>
      </c>
      <c r="D22" s="49" t="str">
        <f>Nachweis!G43</f>
        <v/>
      </c>
      <c r="E22" s="7" t="str">
        <f t="shared" si="3"/>
        <v/>
      </c>
      <c r="G22" s="23" t="s">
        <v>32</v>
      </c>
      <c r="H22" s="7" t="e">
        <f>IF(H20&lt;H21+0.001,0,1)</f>
        <v>#DIV/0!</v>
      </c>
    </row>
    <row r="23" spans="1:8" x14ac:dyDescent="0.25">
      <c r="A23" s="13">
        <v>4</v>
      </c>
      <c r="B23" s="14">
        <f>IF(Nachweis!B44&lt;10,1,IF(Nachweis!B44&lt;20,2,IF(Nachweis!B44&lt;40,3,4)))</f>
        <v>1</v>
      </c>
      <c r="C23" s="14">
        <f t="shared" si="2"/>
        <v>0.57999999999999996</v>
      </c>
      <c r="D23" s="49" t="str">
        <f>Nachweis!G44</f>
        <v/>
      </c>
      <c r="E23" s="7" t="str">
        <f t="shared" si="3"/>
        <v/>
      </c>
    </row>
    <row r="24" spans="1:8" x14ac:dyDescent="0.25">
      <c r="A24" s="13">
        <v>5</v>
      </c>
      <c r="B24" s="14">
        <f>IF(Nachweis!B45&lt;10,1,IF(Nachweis!B45&lt;20,2,IF(Nachweis!B45&lt;40,3,4)))</f>
        <v>1</v>
      </c>
      <c r="C24" s="14">
        <f t="shared" si="2"/>
        <v>0.57999999999999996</v>
      </c>
      <c r="D24" s="49" t="str">
        <f>Nachweis!G45</f>
        <v/>
      </c>
      <c r="E24" s="7" t="str">
        <f t="shared" si="3"/>
        <v/>
      </c>
    </row>
    <row r="25" spans="1:8" x14ac:dyDescent="0.25">
      <c r="A25" s="13">
        <v>6</v>
      </c>
      <c r="B25" s="14">
        <f>IF(Nachweis!B46&lt;10,1,IF(Nachweis!B46&lt;20,2,IF(Nachweis!B46&lt;40,3,4)))</f>
        <v>1</v>
      </c>
      <c r="C25" s="14">
        <f t="shared" si="2"/>
        <v>0.57999999999999996</v>
      </c>
      <c r="D25" s="49" t="str">
        <f>Nachweis!G46</f>
        <v/>
      </c>
      <c r="E25" s="7" t="str">
        <f t="shared" si="3"/>
        <v/>
      </c>
    </row>
    <row r="26" spans="1:8" x14ac:dyDescent="0.25">
      <c r="A26" s="13">
        <v>7</v>
      </c>
      <c r="B26" s="14">
        <f>IF(Nachweis!B47&lt;10,1,IF(Nachweis!B47&lt;20,2,IF(Nachweis!B47&lt;40,3,4)))</f>
        <v>1</v>
      </c>
      <c r="C26" s="14">
        <f t="shared" si="2"/>
        <v>0.57999999999999996</v>
      </c>
      <c r="D26" s="49" t="str">
        <f>Nachweis!G47</f>
        <v/>
      </c>
      <c r="E26" s="7" t="str">
        <f t="shared" si="3"/>
        <v/>
      </c>
    </row>
    <row r="27" spans="1:8" x14ac:dyDescent="0.25">
      <c r="A27" s="13">
        <v>8</v>
      </c>
      <c r="B27" s="14">
        <f>IF(Nachweis!B48&lt;10,1,IF(Nachweis!B48&lt;20,2,IF(Nachweis!B48&lt;40,3,4)))</f>
        <v>1</v>
      </c>
      <c r="C27" s="14">
        <f t="shared" si="2"/>
        <v>0.57999999999999996</v>
      </c>
      <c r="D27" s="49" t="str">
        <f>Nachweis!G48</f>
        <v/>
      </c>
      <c r="E27" s="7" t="str">
        <f t="shared" si="3"/>
        <v/>
      </c>
    </row>
    <row r="28" spans="1:8" x14ac:dyDescent="0.25">
      <c r="A28" s="13">
        <v>9</v>
      </c>
      <c r="B28" s="14">
        <f>IF(Nachweis!B49&lt;10,1,IF(Nachweis!B49&lt;20,2,IF(Nachweis!B49&lt;40,3,4)))</f>
        <v>1</v>
      </c>
      <c r="C28" s="14">
        <f t="shared" si="2"/>
        <v>0.57999999999999996</v>
      </c>
      <c r="D28" s="49" t="str">
        <f>Nachweis!G49</f>
        <v/>
      </c>
      <c r="E28" s="7" t="str">
        <f t="shared" si="3"/>
        <v/>
      </c>
    </row>
    <row r="29" spans="1:8" x14ac:dyDescent="0.25">
      <c r="A29" s="13">
        <v>10</v>
      </c>
      <c r="B29" s="14">
        <f>IF(Nachweis!B50&lt;10,1,IF(Nachweis!B50&lt;20,2,IF(Nachweis!B50&lt;40,3,4)))</f>
        <v>1</v>
      </c>
      <c r="C29" s="14">
        <f t="shared" si="2"/>
        <v>0.57999999999999996</v>
      </c>
      <c r="D29" s="49" t="str">
        <f>Nachweis!G50</f>
        <v/>
      </c>
      <c r="E29" s="7" t="str">
        <f t="shared" si="3"/>
        <v/>
      </c>
    </row>
    <row r="30" spans="1:8" x14ac:dyDescent="0.25">
      <c r="A30" s="13">
        <v>11</v>
      </c>
      <c r="B30" s="14">
        <f>IF(Nachweis!B51&lt;10,1,IF(Nachweis!B51&lt;20,2,IF(Nachweis!B51&lt;40,3,4)))</f>
        <v>1</v>
      </c>
      <c r="C30" s="14">
        <f t="shared" si="2"/>
        <v>0.57999999999999996</v>
      </c>
      <c r="D30" s="49" t="str">
        <f>Nachweis!G51</f>
        <v/>
      </c>
      <c r="E30" s="7" t="str">
        <f t="shared" si="3"/>
        <v/>
      </c>
    </row>
    <row r="31" spans="1:8" x14ac:dyDescent="0.25">
      <c r="A31" s="13">
        <v>12</v>
      </c>
      <c r="B31" s="14">
        <f>IF(Nachweis!B52&lt;10,1,IF(Nachweis!B52&lt;20,2,IF(Nachweis!B52&lt;40,3,4)))</f>
        <v>1</v>
      </c>
      <c r="C31" s="14">
        <f t="shared" si="2"/>
        <v>0.57999999999999996</v>
      </c>
      <c r="D31" s="49" t="str">
        <f>Nachweis!G52</f>
        <v/>
      </c>
      <c r="E31" s="7" t="str">
        <f t="shared" si="3"/>
        <v/>
      </c>
    </row>
    <row r="32" spans="1:8" x14ac:dyDescent="0.25">
      <c r="A32" s="13">
        <v>13</v>
      </c>
      <c r="B32" s="14">
        <f>IF(Nachweis!B53&lt;10,1,IF(Nachweis!B53&lt;20,2,IF(Nachweis!B53&lt;40,3,4)))</f>
        <v>1</v>
      </c>
      <c r="C32" s="14">
        <f t="shared" si="2"/>
        <v>0.57999999999999996</v>
      </c>
      <c r="D32" s="49" t="str">
        <f>Nachweis!G53</f>
        <v/>
      </c>
      <c r="E32" s="7" t="str">
        <f t="shared" si="3"/>
        <v/>
      </c>
    </row>
    <row r="33" spans="1:5" x14ac:dyDescent="0.25">
      <c r="A33" s="13">
        <v>14</v>
      </c>
      <c r="B33" s="14">
        <f>IF(Nachweis!B54&lt;10,1,IF(Nachweis!B54&lt;20,2,IF(Nachweis!B54&lt;40,3,4)))</f>
        <v>1</v>
      </c>
      <c r="C33" s="14">
        <f t="shared" si="2"/>
        <v>0.57999999999999996</v>
      </c>
      <c r="D33" s="49" t="str">
        <f>Nachweis!G54</f>
        <v/>
      </c>
      <c r="E33" s="7" t="str">
        <f t="shared" si="3"/>
        <v/>
      </c>
    </row>
    <row r="34" spans="1:5" x14ac:dyDescent="0.25">
      <c r="A34" s="13">
        <v>15</v>
      </c>
      <c r="B34" s="14">
        <f>IF(Nachweis!B55&lt;10,1,IF(Nachweis!B55&lt;20,2,IF(Nachweis!B55&lt;40,3,4)))</f>
        <v>1</v>
      </c>
      <c r="C34" s="14">
        <f t="shared" si="2"/>
        <v>0.57999999999999996</v>
      </c>
      <c r="D34" s="49" t="str">
        <f>Nachweis!G55</f>
        <v/>
      </c>
      <c r="E34" s="7" t="str">
        <f t="shared" si="3"/>
        <v/>
      </c>
    </row>
    <row r="35" spans="1:5" x14ac:dyDescent="0.25">
      <c r="A35" s="13">
        <v>16</v>
      </c>
      <c r="B35" s="14">
        <f>IF(Nachweis!B56&lt;10,1,IF(Nachweis!B56&lt;20,2,IF(Nachweis!B56&lt;40,3,4)))</f>
        <v>1</v>
      </c>
      <c r="C35" s="14">
        <f t="shared" si="2"/>
        <v>0.57999999999999996</v>
      </c>
      <c r="D35" s="49" t="str">
        <f>Nachweis!G56</f>
        <v/>
      </c>
      <c r="E35" s="7" t="str">
        <f t="shared" si="3"/>
        <v/>
      </c>
    </row>
    <row r="36" spans="1:5" x14ac:dyDescent="0.25">
      <c r="A36" s="13">
        <v>17</v>
      </c>
      <c r="B36" s="14">
        <f>IF(Nachweis!B57&lt;10,1,IF(Nachweis!B57&lt;20,2,IF(Nachweis!B57&lt;40,3,4)))</f>
        <v>1</v>
      </c>
      <c r="C36" s="14">
        <f t="shared" si="2"/>
        <v>0.57999999999999996</v>
      </c>
      <c r="D36" s="49" t="str">
        <f>Nachweis!G57</f>
        <v/>
      </c>
      <c r="E36" s="7" t="str">
        <f t="shared" si="3"/>
        <v/>
      </c>
    </row>
    <row r="37" spans="1:5" x14ac:dyDescent="0.25">
      <c r="A37" s="13">
        <v>18</v>
      </c>
      <c r="B37" s="14">
        <f>IF(Nachweis!B58&lt;10,1,IF(Nachweis!B58&lt;20,2,IF(Nachweis!B58&lt;40,3,4)))</f>
        <v>1</v>
      </c>
      <c r="C37" s="14">
        <f t="shared" si="2"/>
        <v>0.57999999999999996</v>
      </c>
      <c r="D37" s="49" t="str">
        <f>Nachweis!G58</f>
        <v/>
      </c>
      <c r="E37" s="7" t="str">
        <f t="shared" si="3"/>
        <v/>
      </c>
    </row>
    <row r="38" spans="1:5" x14ac:dyDescent="0.25">
      <c r="A38" s="13">
        <v>19</v>
      </c>
      <c r="B38" s="14">
        <f>IF(Nachweis!B59&lt;10,1,IF(Nachweis!B59&lt;20,2,IF(Nachweis!B59&lt;40,3,4)))</f>
        <v>1</v>
      </c>
      <c r="C38" s="14">
        <f t="shared" si="2"/>
        <v>0.57999999999999996</v>
      </c>
      <c r="D38" s="49" t="str">
        <f>Nachweis!G59</f>
        <v/>
      </c>
      <c r="E38" s="7" t="str">
        <f t="shared" si="3"/>
        <v/>
      </c>
    </row>
    <row r="39" spans="1:5" x14ac:dyDescent="0.25">
      <c r="A39" s="13">
        <v>20</v>
      </c>
      <c r="B39" s="14">
        <f>IF(Nachweis!B60&lt;10,1,IF(Nachweis!B60&lt;20,2,IF(Nachweis!B60&lt;40,3,4)))</f>
        <v>1</v>
      </c>
      <c r="C39" s="14">
        <f t="shared" si="2"/>
        <v>0.57999999999999996</v>
      </c>
      <c r="D39" s="49" t="str">
        <f>Nachweis!G60</f>
        <v/>
      </c>
      <c r="E39" s="7" t="str">
        <f t="shared" si="3"/>
        <v/>
      </c>
    </row>
    <row r="40" spans="1:5" x14ac:dyDescent="0.25">
      <c r="A40" t="s">
        <v>15</v>
      </c>
      <c r="E40" s="23">
        <f>SUM(E20:E39)</f>
        <v>0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Nachweis</vt:lpstr>
      <vt:lpstr>Anmerkungen Förderwerber</vt:lpstr>
      <vt:lpstr>Syntax</vt:lpstr>
      <vt:lpstr>Nachweis!Druckbereich</vt:lpstr>
      <vt:lpstr>TG</vt:lpstr>
    </vt:vector>
  </TitlesOfParts>
  <Company>Land Oberösterreich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Hartinger, Christian</dc:creator>
  <cp:lastModifiedBy>Hartinger, Christian</cp:lastModifiedBy>
  <cp:lastPrinted>2015-01-23T07:34:43Z</cp:lastPrinted>
  <dcterms:created xsi:type="dcterms:W3CDTF">2015-01-13T06:22:54Z</dcterms:created>
  <dcterms:modified xsi:type="dcterms:W3CDTF">2015-01-23T07:54:16Z</dcterms:modified>
</cp:coreProperties>
</file>