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DieseArbeitsmappe" defaultThemeVersion="124226"/>
  <mc:AlternateContent xmlns:mc="http://schemas.openxmlformats.org/markup-compatibility/2006">
    <mc:Choice Requires="x15">
      <x15ac:absPath xmlns:x15ac="http://schemas.microsoft.com/office/spreadsheetml/2010/11/ac" url="N:\Gruppe Pflege und Soziale Hilfen\Pflege und Ausbildung\SHG-Fachteam\Alten-_und_Pflegeheime\APH-Erhebungen\APH Erhebungen 2023\#APH-Erhebung 31122023\"/>
    </mc:Choice>
  </mc:AlternateContent>
  <xr:revisionPtr revIDLastSave="0" documentId="13_ncr:1_{CCB3CD60-2D4C-44F5-8905-734E2D095D3D}" xr6:coauthVersionLast="36" xr6:coauthVersionMax="36" xr10:uidLastSave="{00000000-0000-0000-0000-000000000000}"/>
  <bookViews>
    <workbookView xWindow="0" yWindow="72" windowWidth="15192" windowHeight="7932" xr2:uid="{00000000-000D-0000-FFFF-FFFF00000000}"/>
  </bookViews>
  <sheets>
    <sheet name="1_Pflegepersonalbedarf 2024" sheetId="1" r:id="rId1"/>
    <sheet name="2_freie Plätze; Personal gesamt" sheetId="5" r:id="rId2"/>
    <sheet name="Novelle HVO ab 1.1.2023" sheetId="3" r:id="rId3"/>
    <sheet name="Datenblatt" sheetId="4" r:id="rId4"/>
  </sheets>
  <externalReferences>
    <externalReference r:id="rId5"/>
  </externalReferences>
  <definedNames>
    <definedName name="_xlnm.Print_Area" localSheetId="0">'1_Pflegepersonalbedarf 2024'!$A$1:$Q$305</definedName>
    <definedName name="_xlnm.Print_Area" localSheetId="1">'2_freie Plätze; Personal gesamt'!$A$2:$M$29</definedName>
    <definedName name="_xlnm.Print_Area" localSheetId="3">Datenblatt!#REF!</definedName>
    <definedName name="Wohnbereiche">'[1]1_allg. Strukturdaten'!$H$77:$I$99</definedName>
  </definedNames>
  <calcPr calcId="191029"/>
</workbook>
</file>

<file path=xl/calcChain.xml><?xml version="1.0" encoding="utf-8"?>
<calcChain xmlns="http://schemas.openxmlformats.org/spreadsheetml/2006/main">
  <c r="D14" i="5" l="1"/>
  <c r="R283" i="1" l="1"/>
  <c r="R282" i="1"/>
  <c r="R264" i="1"/>
  <c r="R265" i="1"/>
  <c r="R266" i="1"/>
  <c r="R267" i="1"/>
  <c r="R268" i="1"/>
  <c r="R269" i="1"/>
  <c r="R270" i="1"/>
  <c r="R271" i="1"/>
  <c r="R272" i="1"/>
  <c r="R273" i="1"/>
  <c r="R274" i="1"/>
  <c r="R275" i="1"/>
  <c r="R263" i="1"/>
  <c r="R135" i="1"/>
  <c r="R134" i="1"/>
  <c r="Q27" i="5" l="1"/>
  <c r="Q28" i="5"/>
  <c r="O22" i="4"/>
  <c r="N22" i="4"/>
  <c r="M22" i="4"/>
  <c r="L22" i="4"/>
  <c r="N28" i="5"/>
  <c r="N27" i="5"/>
  <c r="I28" i="5"/>
  <c r="I27" i="5"/>
  <c r="J22" i="4" l="1"/>
  <c r="C191" i="5" l="1"/>
  <c r="LX17" i="4" l="1"/>
  <c r="LW17" i="4"/>
  <c r="KW17" i="4"/>
  <c r="KV17" i="4"/>
  <c r="KU17" i="4"/>
  <c r="KT17" i="4"/>
  <c r="JU17" i="4"/>
  <c r="JT17" i="4"/>
  <c r="JS17" i="4"/>
  <c r="JR17" i="4"/>
  <c r="IR17" i="4"/>
  <c r="IQ17" i="4"/>
  <c r="HP17" i="4"/>
  <c r="HO17" i="4"/>
  <c r="GO17" i="4"/>
  <c r="GN17" i="4"/>
  <c r="GM17" i="4"/>
  <c r="FL17" i="4"/>
  <c r="EJ17" i="4"/>
  <c r="DH17" i="4"/>
  <c r="CF17" i="4"/>
  <c r="BD17" i="4"/>
  <c r="AB17" i="4"/>
  <c r="LM17" i="4"/>
  <c r="KK17" i="4"/>
  <c r="JI17" i="4"/>
  <c r="IG17" i="4"/>
  <c r="HE17" i="4"/>
  <c r="GC17" i="4"/>
  <c r="FA17" i="4"/>
  <c r="DY17" i="4"/>
  <c r="CW17" i="4"/>
  <c r="BU17" i="4"/>
  <c r="AS17" i="4"/>
  <c r="IH17" i="4"/>
  <c r="Q17" i="4"/>
  <c r="O301" i="1"/>
  <c r="M301" i="1"/>
  <c r="N301" i="1" s="1"/>
  <c r="K301" i="1"/>
  <c r="L301" i="1" s="1"/>
  <c r="I301" i="1"/>
  <c r="J301" i="1" s="1"/>
  <c r="G301" i="1"/>
  <c r="H301" i="1" s="1"/>
  <c r="E301" i="1"/>
  <c r="F301" i="1" s="1"/>
  <c r="U300" i="1"/>
  <c r="O300" i="1"/>
  <c r="P300" i="1" s="1"/>
  <c r="M300" i="1"/>
  <c r="N300" i="1" s="1"/>
  <c r="L300" i="1"/>
  <c r="K300" i="1"/>
  <c r="I300" i="1"/>
  <c r="J300" i="1" s="1"/>
  <c r="G300" i="1"/>
  <c r="H300" i="1" s="1"/>
  <c r="E300" i="1"/>
  <c r="F300" i="1" s="1"/>
  <c r="U289" i="1"/>
  <c r="O289" i="1"/>
  <c r="M289" i="1"/>
  <c r="K289" i="1"/>
  <c r="I289" i="1"/>
  <c r="G289" i="1"/>
  <c r="E289" i="1"/>
  <c r="O153" i="1"/>
  <c r="P153" i="1" s="1"/>
  <c r="M153" i="1"/>
  <c r="N153" i="1" s="1"/>
  <c r="K153" i="1"/>
  <c r="L153" i="1" s="1"/>
  <c r="I153" i="1"/>
  <c r="J153" i="1" s="1"/>
  <c r="G153" i="1"/>
  <c r="H153" i="1" s="1"/>
  <c r="E153" i="1"/>
  <c r="F153" i="1" s="1"/>
  <c r="E152" i="1"/>
  <c r="O142" i="1"/>
  <c r="O141" i="1"/>
  <c r="M142" i="1"/>
  <c r="M141" i="1"/>
  <c r="K142" i="1"/>
  <c r="K141" i="1"/>
  <c r="I142" i="1"/>
  <c r="I141" i="1"/>
  <c r="G142" i="1"/>
  <c r="G141" i="1"/>
  <c r="E141" i="1"/>
  <c r="E142" i="1"/>
  <c r="O277" i="1" l="1"/>
  <c r="G284" i="1" l="1"/>
  <c r="E284" i="1"/>
  <c r="E299" i="1"/>
  <c r="E302" i="1"/>
  <c r="O302" i="1"/>
  <c r="M302" i="1"/>
  <c r="K302" i="1"/>
  <c r="I302" i="1"/>
  <c r="G302" i="1"/>
  <c r="O154" i="1"/>
  <c r="M154" i="1"/>
  <c r="K154" i="1"/>
  <c r="I154" i="1"/>
  <c r="G154" i="1"/>
  <c r="E154" i="1"/>
  <c r="KD17" i="4" l="1"/>
  <c r="JB17" i="4"/>
  <c r="HZ17" i="4"/>
  <c r="GX17" i="4"/>
  <c r="FV17" i="4"/>
  <c r="ET17" i="4"/>
  <c r="DR17" i="4"/>
  <c r="CP17" i="4"/>
  <c r="BO17" i="4"/>
  <c r="AL17" i="4"/>
  <c r="J17" i="4"/>
  <c r="O136" i="1"/>
  <c r="M136" i="1"/>
  <c r="K136" i="1"/>
  <c r="I136" i="1"/>
  <c r="G136" i="1"/>
  <c r="E136" i="1"/>
  <c r="O284" i="1"/>
  <c r="LF17" i="4" s="1"/>
  <c r="M284" i="1"/>
  <c r="K284" i="1"/>
  <c r="I284" i="1"/>
  <c r="E296" i="1" l="1"/>
  <c r="O148" i="1"/>
  <c r="M148" i="1"/>
  <c r="K148" i="1"/>
  <c r="I148" i="1"/>
  <c r="G148" i="1"/>
  <c r="E148" i="1"/>
  <c r="O129" i="1"/>
  <c r="M129" i="1"/>
  <c r="K129" i="1"/>
  <c r="I129" i="1"/>
  <c r="G129" i="1"/>
  <c r="E129" i="1"/>
  <c r="O131" i="1"/>
  <c r="M131" i="1"/>
  <c r="K131" i="1"/>
  <c r="I131" i="1"/>
  <c r="G131" i="1"/>
  <c r="E131" i="1"/>
  <c r="O296" i="1"/>
  <c r="M296" i="1"/>
  <c r="K296" i="1"/>
  <c r="I296" i="1"/>
  <c r="G296" i="1"/>
  <c r="M277" i="1"/>
  <c r="K277" i="1"/>
  <c r="I277" i="1"/>
  <c r="G277" i="1"/>
  <c r="E277" i="1"/>
  <c r="O279" i="1"/>
  <c r="M279" i="1"/>
  <c r="K279" i="1"/>
  <c r="I279" i="1"/>
  <c r="G279" i="1"/>
  <c r="E279" i="1"/>
  <c r="LH17" i="4" l="1"/>
  <c r="LG17" i="4"/>
  <c r="LP17" i="4"/>
  <c r="LO17" i="4"/>
  <c r="LN17" i="4"/>
  <c r="LL17" i="4"/>
  <c r="LK17" i="4"/>
  <c r="LJ17" i="4"/>
  <c r="LI17" i="4"/>
  <c r="LE17" i="4"/>
  <c r="LD17" i="4"/>
  <c r="LC17" i="4"/>
  <c r="LB17" i="4"/>
  <c r="LA17" i="4"/>
  <c r="KZ17" i="4"/>
  <c r="KX17" i="4"/>
  <c r="KF17" i="4"/>
  <c r="KE17" i="4"/>
  <c r="KN17" i="4"/>
  <c r="KM17" i="4"/>
  <c r="KL17" i="4"/>
  <c r="KJ17" i="4"/>
  <c r="KI17" i="4"/>
  <c r="KH17" i="4"/>
  <c r="KG17" i="4"/>
  <c r="KC17" i="4"/>
  <c r="KB17" i="4"/>
  <c r="KA17" i="4"/>
  <c r="JZ17" i="4"/>
  <c r="JY17" i="4"/>
  <c r="JX17" i="4"/>
  <c r="JV17" i="4"/>
  <c r="JD17" i="4"/>
  <c r="JC17" i="4"/>
  <c r="JL17" i="4"/>
  <c r="JK17" i="4"/>
  <c r="JJ17" i="4"/>
  <c r="JH17" i="4"/>
  <c r="JG17" i="4"/>
  <c r="JF17" i="4"/>
  <c r="JE17" i="4"/>
  <c r="JA17" i="4"/>
  <c r="IZ17" i="4"/>
  <c r="IY17" i="4"/>
  <c r="IX17" i="4"/>
  <c r="IW17" i="4"/>
  <c r="IV17" i="4"/>
  <c r="IT17" i="4"/>
  <c r="IB17" i="4"/>
  <c r="IA17" i="4"/>
  <c r="IJ17" i="4"/>
  <c r="II17" i="4"/>
  <c r="IF17" i="4"/>
  <c r="IE17" i="4"/>
  <c r="ID17" i="4"/>
  <c r="IC17" i="4"/>
  <c r="HY17" i="4"/>
  <c r="HX17" i="4"/>
  <c r="HW17" i="4"/>
  <c r="HV17" i="4"/>
  <c r="HU17" i="4"/>
  <c r="HT17" i="4"/>
  <c r="HR17" i="4"/>
  <c r="HH17" i="4"/>
  <c r="HG17" i="4"/>
  <c r="HF17" i="4"/>
  <c r="HD17" i="4"/>
  <c r="HC17" i="4"/>
  <c r="HB17" i="4"/>
  <c r="HA17" i="4"/>
  <c r="GZ17" i="4"/>
  <c r="GY17" i="4"/>
  <c r="GW17" i="4"/>
  <c r="GV17" i="4"/>
  <c r="GU17" i="4"/>
  <c r="GT17" i="4"/>
  <c r="GS17" i="4"/>
  <c r="GR17" i="4"/>
  <c r="GP17" i="4"/>
  <c r="FN17" i="4"/>
  <c r="FP17" i="4"/>
  <c r="FQ17" i="4"/>
  <c r="FR17" i="4"/>
  <c r="FS17" i="4"/>
  <c r="FT17" i="4"/>
  <c r="FU17" i="4"/>
  <c r="FW17" i="4"/>
  <c r="FX17" i="4"/>
  <c r="FY17" i="4"/>
  <c r="FZ17" i="4"/>
  <c r="GA17" i="4"/>
  <c r="GB17" i="4"/>
  <c r="GD17" i="4"/>
  <c r="GE17" i="4"/>
  <c r="GF17" i="4"/>
  <c r="EV17" i="4"/>
  <c r="EU17" i="4"/>
  <c r="DT17" i="4"/>
  <c r="DS17" i="4"/>
  <c r="CR17" i="4"/>
  <c r="CQ17" i="4"/>
  <c r="BP17" i="4"/>
  <c r="BN17" i="4"/>
  <c r="AN17" i="4"/>
  <c r="AM17" i="4"/>
  <c r="L17" i="4"/>
  <c r="K17" i="4"/>
  <c r="K22" i="4"/>
  <c r="H22" i="4"/>
  <c r="G22" i="4"/>
  <c r="E22" i="4"/>
  <c r="A22" i="4"/>
  <c r="C22" i="4" l="1"/>
  <c r="A8" i="5"/>
  <c r="N8" i="5" s="1"/>
  <c r="Q8" i="5" s="1"/>
  <c r="D10" i="5"/>
  <c r="B21" i="4" s="1"/>
  <c r="N22" i="5"/>
  <c r="Q22" i="5" s="1"/>
  <c r="N16" i="5"/>
  <c r="Q16" i="5" s="1"/>
  <c r="Q11" i="5"/>
  <c r="Q9" i="5"/>
  <c r="D12" i="5" l="1"/>
  <c r="B22" i="4" s="1"/>
  <c r="D16" i="5" l="1"/>
  <c r="D22" i="4" s="1"/>
  <c r="N19" i="5" l="1"/>
  <c r="Q19" i="5" s="1"/>
  <c r="N18" i="5"/>
  <c r="Q18" i="5" s="1"/>
  <c r="D18" i="5"/>
  <c r="C20" i="5" l="1"/>
  <c r="F22" i="4"/>
  <c r="A17" i="4"/>
  <c r="A5" i="4"/>
  <c r="A11" i="4"/>
  <c r="BR5" i="4"/>
  <c r="N20" i="5" l="1"/>
  <c r="Q20" i="5" s="1"/>
  <c r="I22" i="4"/>
  <c r="DD5" i="4"/>
  <c r="DC5" i="4"/>
  <c r="DB5" i="4"/>
  <c r="DA5" i="4"/>
  <c r="CZ5" i="4"/>
  <c r="CY5" i="4"/>
  <c r="CX5" i="4"/>
  <c r="CW5" i="4"/>
  <c r="CU5" i="4"/>
  <c r="CT5" i="4"/>
  <c r="CS5" i="4"/>
  <c r="CR5" i="4"/>
  <c r="CQ5" i="4"/>
  <c r="CP5" i="4"/>
  <c r="CO5" i="4"/>
  <c r="CN5" i="4"/>
  <c r="CL5" i="4"/>
  <c r="CK5" i="4"/>
  <c r="CJ5" i="4"/>
  <c r="CI5" i="4"/>
  <c r="CH5" i="4"/>
  <c r="CG5" i="4"/>
  <c r="CF5" i="4"/>
  <c r="CE5" i="4"/>
  <c r="CC5" i="4"/>
  <c r="CB5" i="4"/>
  <c r="CA5" i="4"/>
  <c r="BZ5" i="4"/>
  <c r="BY5" i="4"/>
  <c r="BX5" i="4"/>
  <c r="BW5" i="4"/>
  <c r="BV5" i="4"/>
  <c r="BQ5" i="4"/>
  <c r="BP5" i="4"/>
  <c r="BO5" i="4"/>
  <c r="BT5" i="4"/>
  <c r="BS5" i="4"/>
  <c r="BN5" i="4"/>
  <c r="BM5" i="4"/>
  <c r="BE5" i="4"/>
  <c r="BD5" i="4"/>
  <c r="BK5" i="4"/>
  <c r="BJ5" i="4"/>
  <c r="BI5" i="4"/>
  <c r="BH5" i="4"/>
  <c r="BG5" i="4"/>
  <c r="BF5" i="4"/>
  <c r="Q30" i="5" l="1"/>
  <c r="A4" i="5" s="1"/>
  <c r="L4" i="5" s="1"/>
  <c r="A6" i="5" s="1"/>
  <c r="DE5" i="4"/>
  <c r="CV5" i="4"/>
  <c r="BU5" i="4"/>
  <c r="BL5" i="4"/>
  <c r="CM5" i="4"/>
  <c r="CD5" i="4"/>
  <c r="ML11" i="4"/>
  <c r="MK11" i="4"/>
  <c r="MJ11" i="4"/>
  <c r="MI11" i="4"/>
  <c r="MH11" i="4"/>
  <c r="MG11" i="4"/>
  <c r="MF11" i="4"/>
  <c r="ME11" i="4"/>
  <c r="MD11" i="4"/>
  <c r="MC11" i="4"/>
  <c r="MB11" i="4"/>
  <c r="MA11" i="4"/>
  <c r="LZ11" i="4"/>
  <c r="LX11" i="4"/>
  <c r="LW11" i="4"/>
  <c r="LV11" i="4"/>
  <c r="LU11" i="4"/>
  <c r="LT11" i="4"/>
  <c r="LS11" i="4"/>
  <c r="LR11" i="4"/>
  <c r="LQ11" i="4"/>
  <c r="LP11" i="4"/>
  <c r="LO11" i="4"/>
  <c r="LN11" i="4"/>
  <c r="LM11" i="4"/>
  <c r="LL11" i="4"/>
  <c r="LI11" i="4"/>
  <c r="LH11" i="4"/>
  <c r="LG11" i="4"/>
  <c r="LF11" i="4"/>
  <c r="LE11" i="4"/>
  <c r="LD11" i="4"/>
  <c r="LC11" i="4"/>
  <c r="LB11" i="4"/>
  <c r="LA11" i="4"/>
  <c r="KZ11" i="4"/>
  <c r="KY11" i="4"/>
  <c r="KX11" i="4"/>
  <c r="KW11" i="4"/>
  <c r="KU11" i="4"/>
  <c r="KT11" i="4"/>
  <c r="KS11" i="4"/>
  <c r="KQ11" i="4"/>
  <c r="KP11" i="4"/>
  <c r="KO11" i="4"/>
  <c r="KN11" i="4"/>
  <c r="KM11" i="4"/>
  <c r="KL11" i="4"/>
  <c r="KK11" i="4"/>
  <c r="KJ11" i="4"/>
  <c r="KI11" i="4"/>
  <c r="KR11" i="4"/>
  <c r="KF11" i="4"/>
  <c r="KE11" i="4"/>
  <c r="KD11" i="4"/>
  <c r="KC11" i="4"/>
  <c r="KB11" i="4"/>
  <c r="KA11" i="4"/>
  <c r="JZ11" i="4"/>
  <c r="JY11" i="4"/>
  <c r="JX11" i="4"/>
  <c r="JW11" i="4"/>
  <c r="JV11" i="4"/>
  <c r="JU11" i="4"/>
  <c r="JT11" i="4"/>
  <c r="JR11" i="4"/>
  <c r="JQ11" i="4"/>
  <c r="JP11" i="4"/>
  <c r="JO11" i="4"/>
  <c r="JN11" i="4"/>
  <c r="JM11" i="4"/>
  <c r="JL11" i="4"/>
  <c r="JK11" i="4"/>
  <c r="JJ11" i="4"/>
  <c r="JI11" i="4"/>
  <c r="JH11" i="4"/>
  <c r="JG11" i="4"/>
  <c r="JF11" i="4"/>
  <c r="JC11" i="4"/>
  <c r="JB11" i="4"/>
  <c r="JA11" i="4"/>
  <c r="IZ11" i="4"/>
  <c r="IY11" i="4"/>
  <c r="IX11" i="4"/>
  <c r="IW11" i="4"/>
  <c r="IV11" i="4"/>
  <c r="IU11" i="4"/>
  <c r="IT11" i="4"/>
  <c r="IS11" i="4"/>
  <c r="IR11" i="4"/>
  <c r="IQ11" i="4"/>
  <c r="IO11" i="4"/>
  <c r="IN11" i="4"/>
  <c r="IM11" i="4"/>
  <c r="IL11" i="4"/>
  <c r="IK11" i="4"/>
  <c r="IJ11" i="4"/>
  <c r="II11" i="4"/>
  <c r="IH11" i="4"/>
  <c r="IG11" i="4"/>
  <c r="IF11" i="4"/>
  <c r="IE11" i="4"/>
  <c r="ID11" i="4"/>
  <c r="IC11" i="4"/>
  <c r="HZ11" i="4"/>
  <c r="HY11" i="4"/>
  <c r="HX11" i="4"/>
  <c r="HW11" i="4"/>
  <c r="HV11" i="4"/>
  <c r="HU11" i="4"/>
  <c r="HT11" i="4"/>
  <c r="HS11" i="4"/>
  <c r="HR11" i="4"/>
  <c r="HQ11" i="4"/>
  <c r="HP11" i="4"/>
  <c r="HO11" i="4"/>
  <c r="HN11" i="4"/>
  <c r="HL11" i="4"/>
  <c r="HK11" i="4"/>
  <c r="HJ11" i="4"/>
  <c r="HI11" i="4"/>
  <c r="HH11" i="4"/>
  <c r="HG11" i="4"/>
  <c r="HF11" i="4"/>
  <c r="HE11" i="4"/>
  <c r="HD11" i="4"/>
  <c r="HC11" i="4"/>
  <c r="HB11" i="4"/>
  <c r="HA11" i="4"/>
  <c r="GZ11" i="4"/>
  <c r="GW11" i="4"/>
  <c r="GV11" i="4"/>
  <c r="GU11" i="4"/>
  <c r="GT11" i="4"/>
  <c r="GS11" i="4"/>
  <c r="GR11" i="4"/>
  <c r="GQ11" i="4"/>
  <c r="GP11" i="4"/>
  <c r="GO11" i="4"/>
  <c r="GN11" i="4"/>
  <c r="GM11" i="4"/>
  <c r="GL11" i="4"/>
  <c r="GK11" i="4"/>
  <c r="GI11" i="4"/>
  <c r="GH11" i="4"/>
  <c r="GG11" i="4"/>
  <c r="GF11" i="4"/>
  <c r="GE11" i="4"/>
  <c r="GD11" i="4"/>
  <c r="GC11" i="4"/>
  <c r="GB11" i="4"/>
  <c r="GA11" i="4"/>
  <c r="FZ11" i="4"/>
  <c r="FY11" i="4"/>
  <c r="FX11" i="4"/>
  <c r="FW11" i="4"/>
  <c r="ET11" i="4"/>
  <c r="EU11" i="4"/>
  <c r="EV11" i="4"/>
  <c r="EW11" i="4"/>
  <c r="EX11" i="4"/>
  <c r="EY11" i="4"/>
  <c r="EZ11" i="4"/>
  <c r="FA11" i="4"/>
  <c r="LK11" i="4"/>
  <c r="KH11" i="4"/>
  <c r="JE11" i="4"/>
  <c r="IB11" i="4"/>
  <c r="GY11" i="4"/>
  <c r="FV11" i="4"/>
  <c r="GJ11" i="4" l="1"/>
  <c r="JS11" i="4"/>
  <c r="IP11" i="4"/>
  <c r="MM11" i="4"/>
  <c r="LY11" i="4"/>
  <c r="LJ11" i="4"/>
  <c r="KV11" i="4"/>
  <c r="KG11" i="4"/>
  <c r="JD11" i="4"/>
  <c r="IA11" i="4"/>
  <c r="HM11" i="4"/>
  <c r="GX11" i="4"/>
  <c r="B5" i="4" l="1"/>
  <c r="FD17" i="4" l="1"/>
  <c r="FC17" i="4"/>
  <c r="FB17" i="4"/>
  <c r="EZ17" i="4"/>
  <c r="EY17" i="4"/>
  <c r="EX17" i="4"/>
  <c r="EW17" i="4"/>
  <c r="ES17" i="4"/>
  <c r="ER17" i="4"/>
  <c r="EQ17" i="4"/>
  <c r="EP17" i="4"/>
  <c r="EO17" i="4"/>
  <c r="EN17" i="4"/>
  <c r="EL17" i="4"/>
  <c r="EB17" i="4"/>
  <c r="EA17" i="4"/>
  <c r="DZ17" i="4"/>
  <c r="DX17" i="4"/>
  <c r="DW17" i="4"/>
  <c r="DV17" i="4"/>
  <c r="DU17" i="4"/>
  <c r="DQ17" i="4"/>
  <c r="DP17" i="4"/>
  <c r="DO17" i="4"/>
  <c r="DN17" i="4"/>
  <c r="DM17" i="4"/>
  <c r="DL17" i="4"/>
  <c r="DJ17" i="4"/>
  <c r="CZ17" i="4"/>
  <c r="CY17" i="4"/>
  <c r="CX17" i="4"/>
  <c r="CV17" i="4"/>
  <c r="CU17" i="4"/>
  <c r="CT17" i="4"/>
  <c r="CS17" i="4"/>
  <c r="CO17" i="4"/>
  <c r="CN17" i="4"/>
  <c r="CM17" i="4"/>
  <c r="CL17" i="4"/>
  <c r="CK17" i="4"/>
  <c r="CJ17" i="4"/>
  <c r="CH17" i="4"/>
  <c r="BX17" i="4"/>
  <c r="BW17" i="4"/>
  <c r="BV17" i="4"/>
  <c r="BT17" i="4"/>
  <c r="BS17" i="4"/>
  <c r="BR17" i="4"/>
  <c r="BQ17" i="4"/>
  <c r="BM17" i="4"/>
  <c r="BL17" i="4"/>
  <c r="BK17" i="4"/>
  <c r="BJ17" i="4"/>
  <c r="BI17" i="4"/>
  <c r="BH17" i="4"/>
  <c r="BF17" i="4"/>
  <c r="AV17" i="4"/>
  <c r="AU17" i="4"/>
  <c r="AT17" i="4"/>
  <c r="AR17" i="4"/>
  <c r="AQ17" i="4"/>
  <c r="AP17" i="4"/>
  <c r="AO17" i="4"/>
  <c r="AK17" i="4"/>
  <c r="AJ17" i="4"/>
  <c r="AI17" i="4"/>
  <c r="AH17" i="4"/>
  <c r="AG17" i="4"/>
  <c r="AF17" i="4"/>
  <c r="AD17" i="4"/>
  <c r="T17" i="4"/>
  <c r="S17" i="4"/>
  <c r="R17" i="4"/>
  <c r="P17" i="4"/>
  <c r="O17" i="4"/>
  <c r="N17" i="4"/>
  <c r="M17" i="4"/>
  <c r="I17" i="4"/>
  <c r="H17" i="4"/>
  <c r="G17" i="4"/>
  <c r="F17" i="4"/>
  <c r="E17" i="4"/>
  <c r="D17" i="4"/>
  <c r="B17" i="4"/>
  <c r="FT11" i="4"/>
  <c r="FS11" i="4"/>
  <c r="FR11" i="4"/>
  <c r="FQ11" i="4"/>
  <c r="FP11" i="4"/>
  <c r="FO11" i="4"/>
  <c r="FN11" i="4"/>
  <c r="FM11" i="4"/>
  <c r="FL11" i="4"/>
  <c r="FK11" i="4"/>
  <c r="FJ11" i="4"/>
  <c r="FI11" i="4"/>
  <c r="FH11" i="4"/>
  <c r="FF11" i="4"/>
  <c r="FE11" i="4"/>
  <c r="FD11" i="4"/>
  <c r="FC11" i="4"/>
  <c r="FB11" i="4"/>
  <c r="ES11" i="4"/>
  <c r="EQ11" i="4"/>
  <c r="EP11" i="4"/>
  <c r="EO11" i="4"/>
  <c r="EN11" i="4"/>
  <c r="EM11" i="4"/>
  <c r="EL11" i="4"/>
  <c r="EK11" i="4"/>
  <c r="EJ11" i="4"/>
  <c r="EI11" i="4"/>
  <c r="EH11" i="4"/>
  <c r="EG11" i="4"/>
  <c r="EF11" i="4"/>
  <c r="EE11" i="4"/>
  <c r="EC11" i="4"/>
  <c r="EB11" i="4"/>
  <c r="EA11" i="4"/>
  <c r="DZ11" i="4"/>
  <c r="DY11" i="4"/>
  <c r="DX11" i="4"/>
  <c r="DW11" i="4"/>
  <c r="DV11" i="4"/>
  <c r="DU11" i="4"/>
  <c r="DT11" i="4"/>
  <c r="DS11" i="4"/>
  <c r="DR11" i="4"/>
  <c r="DQ11" i="4"/>
  <c r="DP11" i="4"/>
  <c r="DN11" i="4"/>
  <c r="DM11" i="4"/>
  <c r="DL11" i="4"/>
  <c r="DK11" i="4"/>
  <c r="DJ11" i="4"/>
  <c r="DI11" i="4"/>
  <c r="DH11" i="4"/>
  <c r="DG11" i="4"/>
  <c r="DF11" i="4"/>
  <c r="DE11" i="4"/>
  <c r="DD11" i="4"/>
  <c r="DC11" i="4"/>
  <c r="DB11" i="4"/>
  <c r="CZ11" i="4"/>
  <c r="CY11" i="4"/>
  <c r="CX11" i="4"/>
  <c r="CW11" i="4"/>
  <c r="CV11" i="4"/>
  <c r="CU11" i="4"/>
  <c r="CT11" i="4"/>
  <c r="CS11" i="4"/>
  <c r="CR11" i="4"/>
  <c r="CQ11" i="4"/>
  <c r="CP11" i="4"/>
  <c r="CO11" i="4"/>
  <c r="CN11" i="4"/>
  <c r="CM11" i="4"/>
  <c r="CK11" i="4"/>
  <c r="CJ11" i="4"/>
  <c r="CI11" i="4"/>
  <c r="CH11" i="4"/>
  <c r="CG11" i="4"/>
  <c r="CF11" i="4"/>
  <c r="CE11" i="4"/>
  <c r="CD11" i="4"/>
  <c r="CC11" i="4"/>
  <c r="CB11" i="4"/>
  <c r="CA11" i="4"/>
  <c r="BZ11" i="4"/>
  <c r="BY11" i="4"/>
  <c r="BW11" i="4"/>
  <c r="BV11" i="4"/>
  <c r="BU11" i="4"/>
  <c r="BT11" i="4"/>
  <c r="BS11" i="4"/>
  <c r="BR11" i="4"/>
  <c r="BQ11" i="4"/>
  <c r="BP11" i="4"/>
  <c r="BO11" i="4"/>
  <c r="BN11" i="4"/>
  <c r="BM11" i="4"/>
  <c r="BL11" i="4"/>
  <c r="BK11" i="4"/>
  <c r="BJ11" i="4"/>
  <c r="BH11" i="4"/>
  <c r="BG11" i="4"/>
  <c r="BF11" i="4"/>
  <c r="BE11" i="4"/>
  <c r="BD11" i="4"/>
  <c r="BC11" i="4"/>
  <c r="BB11" i="4"/>
  <c r="BA11" i="4"/>
  <c r="AZ11" i="4"/>
  <c r="AY11" i="4"/>
  <c r="AX11" i="4"/>
  <c r="AW11" i="4"/>
  <c r="AV11" i="4"/>
  <c r="AT11" i="4"/>
  <c r="AS11" i="4"/>
  <c r="AR11" i="4"/>
  <c r="AQ11" i="4"/>
  <c r="AP11" i="4"/>
  <c r="AO11" i="4"/>
  <c r="AN11" i="4"/>
  <c r="AM11" i="4"/>
  <c r="AL11" i="4"/>
  <c r="AK11" i="4"/>
  <c r="AJ11" i="4"/>
  <c r="AI11" i="4"/>
  <c r="AH11" i="4"/>
  <c r="AG11" i="4"/>
  <c r="AE11" i="4"/>
  <c r="AD11" i="4"/>
  <c r="AC11" i="4"/>
  <c r="AB11" i="4"/>
  <c r="AA11" i="4"/>
  <c r="Z11" i="4"/>
  <c r="Y11" i="4"/>
  <c r="X11" i="4"/>
  <c r="W11" i="4"/>
  <c r="V11" i="4"/>
  <c r="U11" i="4"/>
  <c r="T11" i="4"/>
  <c r="S11" i="4"/>
  <c r="Q11" i="4"/>
  <c r="P11" i="4"/>
  <c r="O11" i="4"/>
  <c r="N11" i="4"/>
  <c r="M11" i="4"/>
  <c r="L11" i="4"/>
  <c r="K11" i="4"/>
  <c r="J11" i="4"/>
  <c r="I11" i="4"/>
  <c r="H11" i="4"/>
  <c r="G11" i="4"/>
  <c r="F11" i="4"/>
  <c r="E11" i="4"/>
  <c r="D11" i="4"/>
  <c r="C11" i="4"/>
  <c r="B11" i="4"/>
  <c r="BB5" i="4"/>
  <c r="BA5" i="4"/>
  <c r="AZ5" i="4"/>
  <c r="AY5" i="4"/>
  <c r="AX5" i="4"/>
  <c r="AW5" i="4"/>
  <c r="AV5" i="4"/>
  <c r="AU5" i="4"/>
  <c r="AS5" i="4"/>
  <c r="AR5" i="4"/>
  <c r="AQ5" i="4"/>
  <c r="AP5" i="4"/>
  <c r="AO5" i="4"/>
  <c r="AN5" i="4"/>
  <c r="AM5" i="4"/>
  <c r="AL5" i="4"/>
  <c r="AJ5" i="4"/>
  <c r="AI5" i="4"/>
  <c r="AH5" i="4"/>
  <c r="AG5" i="4"/>
  <c r="AF5" i="4"/>
  <c r="AE5" i="4"/>
  <c r="AD5" i="4"/>
  <c r="AC5" i="4"/>
  <c r="AA5" i="4"/>
  <c r="Z5" i="4"/>
  <c r="Y5" i="4"/>
  <c r="X5" i="4"/>
  <c r="W5" i="4"/>
  <c r="V5" i="4"/>
  <c r="U5" i="4"/>
  <c r="T5" i="4"/>
  <c r="R5" i="4"/>
  <c r="Q5" i="4"/>
  <c r="P5" i="4"/>
  <c r="O5" i="4"/>
  <c r="N5" i="4"/>
  <c r="M5" i="4"/>
  <c r="L5" i="4"/>
  <c r="K5" i="4"/>
  <c r="I5" i="4"/>
  <c r="H5" i="4"/>
  <c r="G5" i="4"/>
  <c r="F5" i="4"/>
  <c r="E5" i="4"/>
  <c r="D5" i="4"/>
  <c r="C5" i="4"/>
  <c r="AF11" i="4" l="1"/>
  <c r="ER11" i="4"/>
  <c r="J5" i="4"/>
  <c r="AB5" i="4"/>
  <c r="AT5" i="4"/>
  <c r="R11" i="4"/>
  <c r="AU11" i="4"/>
  <c r="BI11" i="4"/>
  <c r="BX11" i="4"/>
  <c r="DO11" i="4"/>
  <c r="FG11" i="4"/>
  <c r="CL11" i="4"/>
  <c r="DA11" i="4"/>
  <c r="S5" i="4"/>
  <c r="AK5" i="4"/>
  <c r="BC5" i="4"/>
  <c r="ED11" i="4"/>
  <c r="FU11" i="4"/>
  <c r="O278" i="1"/>
  <c r="M278" i="1"/>
  <c r="K278" i="1"/>
  <c r="I278" i="1"/>
  <c r="G278" i="1"/>
  <c r="E278" i="1"/>
  <c r="O130" i="1"/>
  <c r="M130" i="1"/>
  <c r="K130" i="1"/>
  <c r="I130" i="1"/>
  <c r="G130" i="1"/>
  <c r="E130" i="1"/>
  <c r="M294" i="1" l="1"/>
  <c r="KO17" i="4" s="1"/>
  <c r="K292" i="1"/>
  <c r="M291" i="1"/>
  <c r="G291" i="1"/>
  <c r="M290" i="1"/>
  <c r="O288" i="1"/>
  <c r="O294" i="1" s="1"/>
  <c r="LQ17" i="4" s="1"/>
  <c r="M288" i="1"/>
  <c r="K288" i="1"/>
  <c r="K293" i="1" s="1"/>
  <c r="I288" i="1"/>
  <c r="I292" i="1" s="1"/>
  <c r="G288" i="1"/>
  <c r="G292" i="1" s="1"/>
  <c r="E288" i="1"/>
  <c r="O286" i="1"/>
  <c r="M286" i="1"/>
  <c r="K286" i="1"/>
  <c r="I286" i="1"/>
  <c r="G286" i="1"/>
  <c r="E286" i="1"/>
  <c r="M281" i="1"/>
  <c r="K281" i="1"/>
  <c r="I281" i="1"/>
  <c r="G281" i="1"/>
  <c r="O280" i="1"/>
  <c r="M280" i="1"/>
  <c r="K280" i="1"/>
  <c r="I280" i="1"/>
  <c r="G280" i="1"/>
  <c r="E280" i="1"/>
  <c r="JW17" i="4"/>
  <c r="IU17" i="4"/>
  <c r="GQ17" i="4"/>
  <c r="O276" i="1"/>
  <c r="N276" i="1"/>
  <c r="M276" i="1"/>
  <c r="L276" i="1"/>
  <c r="K276" i="1"/>
  <c r="J276" i="1"/>
  <c r="I276" i="1"/>
  <c r="H276" i="1"/>
  <c r="G276" i="1"/>
  <c r="F276" i="1"/>
  <c r="E276" i="1"/>
  <c r="FM17" i="4"/>
  <c r="O152" i="1"/>
  <c r="FK17" i="4" s="1"/>
  <c r="EK17" i="4"/>
  <c r="M152" i="1"/>
  <c r="EI17" i="4" s="1"/>
  <c r="DI17" i="4"/>
  <c r="K152" i="1"/>
  <c r="DG17" i="4" s="1"/>
  <c r="CG17" i="4"/>
  <c r="I152" i="1"/>
  <c r="CE17" i="4" s="1"/>
  <c r="BE17" i="4"/>
  <c r="G152" i="1"/>
  <c r="BC17" i="4" s="1"/>
  <c r="AC17" i="4"/>
  <c r="AA17" i="4"/>
  <c r="O150" i="1" l="1"/>
  <c r="FI17" i="4" s="1"/>
  <c r="EM17" i="4"/>
  <c r="EE17" i="4"/>
  <c r="DK17" i="4"/>
  <c r="K149" i="1"/>
  <c r="DD17" i="4" s="1"/>
  <c r="CI17" i="4"/>
  <c r="I151" i="1"/>
  <c r="CD17" i="4" s="1"/>
  <c r="BG17" i="4"/>
  <c r="G147" i="1"/>
  <c r="AX17" i="4" s="1"/>
  <c r="AE17" i="4"/>
  <c r="W17" i="4"/>
  <c r="C17" i="4"/>
  <c r="N302" i="1"/>
  <c r="H302" i="1"/>
  <c r="HQ17" i="4"/>
  <c r="FG17" i="4"/>
  <c r="O149" i="1"/>
  <c r="FH17" i="4" s="1"/>
  <c r="O151" i="1"/>
  <c r="FJ17" i="4" s="1"/>
  <c r="O147" i="1"/>
  <c r="FF17" i="4" s="1"/>
  <c r="M150" i="1"/>
  <c r="EG17" i="4" s="1"/>
  <c r="M149" i="1"/>
  <c r="EF17" i="4" s="1"/>
  <c r="M151" i="1"/>
  <c r="EH17" i="4" s="1"/>
  <c r="M147" i="1"/>
  <c r="ED17" i="4" s="1"/>
  <c r="K151" i="1"/>
  <c r="DF17" i="4" s="1"/>
  <c r="K147" i="1"/>
  <c r="DB17" i="4" s="1"/>
  <c r="K150" i="1"/>
  <c r="DE17" i="4" s="1"/>
  <c r="DC17" i="4"/>
  <c r="I147" i="1"/>
  <c r="BZ17" i="4" s="1"/>
  <c r="I149" i="1"/>
  <c r="CB17" i="4" s="1"/>
  <c r="CA17" i="4"/>
  <c r="I150" i="1"/>
  <c r="CC17" i="4" s="1"/>
  <c r="G151" i="1"/>
  <c r="BB17" i="4" s="1"/>
  <c r="G149" i="1"/>
  <c r="AZ17" i="4" s="1"/>
  <c r="AY17" i="4"/>
  <c r="G150" i="1"/>
  <c r="BA17" i="4" s="1"/>
  <c r="E147" i="1"/>
  <c r="V17" i="4" s="1"/>
  <c r="E151" i="1"/>
  <c r="Z17" i="4" s="1"/>
  <c r="E150" i="1"/>
  <c r="Y17" i="4" s="1"/>
  <c r="E149" i="1"/>
  <c r="X17" i="4" s="1"/>
  <c r="M297" i="1"/>
  <c r="KR17" i="4" s="1"/>
  <c r="M298" i="1"/>
  <c r="KS17" i="4" s="1"/>
  <c r="M295" i="1"/>
  <c r="KP17" i="4" s="1"/>
  <c r="KQ17" i="4"/>
  <c r="M299" i="1"/>
  <c r="HK17" i="4"/>
  <c r="G297" i="1"/>
  <c r="HL17" i="4" s="1"/>
  <c r="G298" i="1"/>
  <c r="HM17" i="4" s="1"/>
  <c r="G295" i="1"/>
  <c r="HJ17" i="4" s="1"/>
  <c r="K297" i="1"/>
  <c r="JP17" i="4" s="1"/>
  <c r="K298" i="1"/>
  <c r="JQ17" i="4" s="1"/>
  <c r="K295" i="1"/>
  <c r="JN17" i="4" s="1"/>
  <c r="JO17" i="4"/>
  <c r="O293" i="1"/>
  <c r="HS17" i="4"/>
  <c r="E281" i="1"/>
  <c r="E290" i="1"/>
  <c r="I291" i="1"/>
  <c r="M292" i="1"/>
  <c r="E294" i="1"/>
  <c r="GG17" i="4" s="1"/>
  <c r="G299" i="1"/>
  <c r="G290" i="1"/>
  <c r="K291" i="1"/>
  <c r="O292" i="1"/>
  <c r="G294" i="1"/>
  <c r="HI17" i="4" s="1"/>
  <c r="I290" i="1"/>
  <c r="E293" i="1"/>
  <c r="I294" i="1"/>
  <c r="IK17" i="4" s="1"/>
  <c r="K290" i="1"/>
  <c r="O291" i="1"/>
  <c r="LY17" i="4" s="1"/>
  <c r="G293" i="1"/>
  <c r="K294" i="1"/>
  <c r="JM17" i="4" s="1"/>
  <c r="E292" i="1"/>
  <c r="I293" i="1"/>
  <c r="K299" i="1"/>
  <c r="O281" i="1"/>
  <c r="O290" i="1"/>
  <c r="E291" i="1"/>
  <c r="M293" i="1"/>
  <c r="O299" i="1" l="1"/>
  <c r="LV17" i="4" s="1"/>
  <c r="KY17" i="4"/>
  <c r="N299" i="1"/>
  <c r="L299" i="1"/>
  <c r="L302" i="1"/>
  <c r="J302" i="1"/>
  <c r="IS17" i="4"/>
  <c r="H299" i="1"/>
  <c r="HN17" i="4"/>
  <c r="F302" i="1"/>
  <c r="FO17" i="4"/>
  <c r="IM17" i="4"/>
  <c r="I297" i="1"/>
  <c r="IN17" i="4" s="1"/>
  <c r="I298" i="1"/>
  <c r="IO17" i="4" s="1"/>
  <c r="I295" i="1"/>
  <c r="IL17" i="4" s="1"/>
  <c r="I299" i="1"/>
  <c r="O298" i="1"/>
  <c r="LU17" i="4" s="1"/>
  <c r="O295" i="1"/>
  <c r="LR17" i="4" s="1"/>
  <c r="LS17" i="4"/>
  <c r="O297" i="1"/>
  <c r="LT17" i="4" s="1"/>
  <c r="E295" i="1"/>
  <c r="GH17" i="4" s="1"/>
  <c r="GI17" i="4"/>
  <c r="E297" i="1"/>
  <c r="GJ17" i="4" s="1"/>
  <c r="E298" i="1"/>
  <c r="GK17" i="4" s="1"/>
  <c r="J299" i="1" l="1"/>
  <c r="IP17" i="4"/>
  <c r="F299" i="1"/>
  <c r="GL17" i="4"/>
  <c r="O145" i="1"/>
  <c r="O144" i="1"/>
  <c r="M145" i="1"/>
  <c r="M144" i="1"/>
  <c r="K145" i="1"/>
  <c r="K144" i="1"/>
  <c r="I145" i="1"/>
  <c r="I144" i="1"/>
  <c r="G145" i="1"/>
  <c r="G144" i="1"/>
  <c r="E145" i="1"/>
  <c r="E144" i="1"/>
  <c r="U293" i="1" l="1"/>
  <c r="U292" i="1"/>
  <c r="U145" i="1"/>
  <c r="U144" i="1"/>
  <c r="R116" i="1" l="1"/>
  <c r="U116" i="1" s="1"/>
  <c r="R117" i="1"/>
  <c r="U117" i="1" s="1"/>
  <c r="R118" i="1"/>
  <c r="U118" i="1" s="1"/>
  <c r="R119" i="1"/>
  <c r="U119" i="1" s="1"/>
  <c r="R120" i="1"/>
  <c r="U120" i="1" s="1"/>
  <c r="R121" i="1"/>
  <c r="U121" i="1" s="1"/>
  <c r="R122" i="1"/>
  <c r="U122" i="1" s="1"/>
  <c r="R123" i="1"/>
  <c r="U123" i="1" s="1"/>
  <c r="R124" i="1"/>
  <c r="U124" i="1" s="1"/>
  <c r="R125" i="1"/>
  <c r="U125" i="1" s="1"/>
  <c r="R126" i="1"/>
  <c r="U126" i="1" s="1"/>
  <c r="R127" i="1"/>
  <c r="U127" i="1" s="1"/>
  <c r="R115" i="1"/>
  <c r="U268" i="1"/>
  <c r="U269" i="1"/>
  <c r="U270" i="1"/>
  <c r="U271" i="1"/>
  <c r="U272" i="1"/>
  <c r="U273" i="1"/>
  <c r="U274" i="1"/>
  <c r="U275" i="1"/>
  <c r="R156" i="1" l="1"/>
  <c r="S156" i="1" s="1"/>
  <c r="R304" i="1"/>
  <c r="U258" i="1"/>
  <c r="U257" i="1"/>
  <c r="U302" i="1"/>
  <c r="U301" i="1"/>
  <c r="U299" i="1"/>
  <c r="U152" i="1"/>
  <c r="D276" i="1" l="1"/>
  <c r="O128" i="1"/>
  <c r="M128" i="1"/>
  <c r="K128" i="1"/>
  <c r="I128" i="1"/>
  <c r="G128" i="1"/>
  <c r="U143" i="1"/>
  <c r="U133" i="1" l="1"/>
  <c r="J109" i="1"/>
  <c r="J257" i="1" s="1"/>
  <c r="U281" i="1" l="1"/>
  <c r="U131" i="1" l="1"/>
  <c r="N170" i="1" l="1"/>
  <c r="L170" i="1"/>
  <c r="J170" i="1"/>
  <c r="H170" i="1"/>
  <c r="F170" i="1"/>
  <c r="N169" i="1"/>
  <c r="L169" i="1"/>
  <c r="J169" i="1"/>
  <c r="H169" i="1"/>
  <c r="F169" i="1"/>
  <c r="N168" i="1"/>
  <c r="L168" i="1"/>
  <c r="J168" i="1"/>
  <c r="H168" i="1"/>
  <c r="F168" i="1"/>
  <c r="N167" i="1"/>
  <c r="L167" i="1"/>
  <c r="J167" i="1"/>
  <c r="H167" i="1"/>
  <c r="F167" i="1"/>
  <c r="N166" i="1"/>
  <c r="L166" i="1"/>
  <c r="J166" i="1"/>
  <c r="H166" i="1"/>
  <c r="F166" i="1"/>
  <c r="N165" i="1"/>
  <c r="L165" i="1"/>
  <c r="J165" i="1"/>
  <c r="H165" i="1"/>
  <c r="F165" i="1"/>
  <c r="N164" i="1"/>
  <c r="L164" i="1"/>
  <c r="J164" i="1"/>
  <c r="H164" i="1"/>
  <c r="F164" i="1"/>
  <c r="N163" i="1"/>
  <c r="L163" i="1"/>
  <c r="J163" i="1"/>
  <c r="H163" i="1"/>
  <c r="F163" i="1"/>
  <c r="D170" i="1"/>
  <c r="D169" i="1"/>
  <c r="D168" i="1"/>
  <c r="D167" i="1"/>
  <c r="D166" i="1"/>
  <c r="D165" i="1"/>
  <c r="D164" i="1"/>
  <c r="D163" i="1"/>
  <c r="N22" i="1" l="1"/>
  <c r="N21" i="1"/>
  <c r="N20" i="1"/>
  <c r="N19" i="1"/>
  <c r="N18" i="1"/>
  <c r="N17" i="1"/>
  <c r="N16" i="1"/>
  <c r="N15" i="1"/>
  <c r="L22" i="1"/>
  <c r="L21" i="1"/>
  <c r="L20" i="1"/>
  <c r="L19" i="1"/>
  <c r="L18" i="1"/>
  <c r="L17" i="1"/>
  <c r="L16" i="1"/>
  <c r="L15" i="1"/>
  <c r="J22" i="1"/>
  <c r="J21" i="1"/>
  <c r="J20" i="1"/>
  <c r="J19" i="1"/>
  <c r="J18" i="1"/>
  <c r="J17" i="1"/>
  <c r="J16" i="1"/>
  <c r="J15" i="1"/>
  <c r="H22" i="1"/>
  <c r="H21" i="1"/>
  <c r="H20" i="1"/>
  <c r="H19" i="1"/>
  <c r="H18" i="1"/>
  <c r="H17" i="1"/>
  <c r="H16" i="1"/>
  <c r="H15" i="1"/>
  <c r="F22" i="1"/>
  <c r="F21" i="1"/>
  <c r="F20" i="1"/>
  <c r="F19" i="1"/>
  <c r="F18" i="1"/>
  <c r="F17" i="1"/>
  <c r="F16" i="1"/>
  <c r="F15" i="1"/>
  <c r="R11" i="1" l="1"/>
  <c r="R10" i="1"/>
  <c r="F10" i="1"/>
  <c r="D128" i="1" l="1"/>
  <c r="E128" i="1"/>
  <c r="F128" i="1"/>
  <c r="H128" i="1"/>
  <c r="J128" i="1"/>
  <c r="L128" i="1"/>
  <c r="N128" i="1"/>
  <c r="D22" i="1" l="1"/>
  <c r="D21" i="1"/>
  <c r="D20" i="1"/>
  <c r="D19" i="1"/>
  <c r="D18" i="1"/>
  <c r="D17" i="1"/>
  <c r="D16" i="1"/>
  <c r="D15" i="1"/>
  <c r="U12" i="1"/>
  <c r="U9" i="1"/>
  <c r="D23" i="1" l="1"/>
  <c r="U11" i="1"/>
  <c r="U135" i="1"/>
  <c r="U283" i="1"/>
  <c r="F23" i="1" l="1"/>
  <c r="H23" i="1"/>
  <c r="U154" i="1"/>
  <c r="U151" i="1"/>
  <c r="U148" i="1"/>
  <c r="U147" i="1"/>
  <c r="U146" i="1"/>
  <c r="U141" i="1"/>
  <c r="U140" i="1"/>
  <c r="U297" i="1" l="1"/>
  <c r="U298" i="1"/>
  <c r="J23" i="1" l="1"/>
  <c r="U277" i="1"/>
  <c r="U8" i="1"/>
  <c r="U13" i="1"/>
  <c r="U14" i="1"/>
  <c r="U15" i="1"/>
  <c r="U16" i="1"/>
  <c r="U17" i="1"/>
  <c r="U18" i="1"/>
  <c r="U19" i="1"/>
  <c r="U20" i="1"/>
  <c r="U21" i="1"/>
  <c r="U22" i="1"/>
  <c r="U23" i="1"/>
  <c r="U24" i="1"/>
  <c r="U25" i="1"/>
  <c r="U26" i="1"/>
  <c r="U27" i="1"/>
  <c r="U28" i="1"/>
  <c r="U29" i="1"/>
  <c r="U30" i="1"/>
  <c r="U31" i="1"/>
  <c r="U32" i="1"/>
  <c r="U33" i="1"/>
  <c r="U43" i="1"/>
  <c r="U44" i="1"/>
  <c r="U45" i="1"/>
  <c r="U46" i="1"/>
  <c r="U56" i="1"/>
  <c r="U57" i="1"/>
  <c r="U58" i="1"/>
  <c r="U59" i="1"/>
  <c r="U69" i="1"/>
  <c r="U70" i="1"/>
  <c r="U71" i="1"/>
  <c r="U72" i="1"/>
  <c r="U82" i="1"/>
  <c r="U83" i="1"/>
  <c r="U84" i="1"/>
  <c r="U85" i="1"/>
  <c r="U95" i="1"/>
  <c r="U96" i="1"/>
  <c r="U97" i="1"/>
  <c r="U98" i="1"/>
  <c r="U108" i="1"/>
  <c r="U109" i="1"/>
  <c r="U110" i="1"/>
  <c r="U112" i="1"/>
  <c r="U113" i="1"/>
  <c r="U114" i="1"/>
  <c r="U128" i="1"/>
  <c r="U129" i="1"/>
  <c r="U136" i="1"/>
  <c r="U137" i="1"/>
  <c r="U138" i="1"/>
  <c r="U155" i="1"/>
  <c r="U158" i="1"/>
  <c r="U159" i="1"/>
  <c r="U160" i="1"/>
  <c r="U161" i="1"/>
  <c r="U162" i="1"/>
  <c r="U163" i="1"/>
  <c r="U164" i="1"/>
  <c r="U165" i="1"/>
  <c r="U166" i="1"/>
  <c r="U167" i="1"/>
  <c r="U168" i="1"/>
  <c r="U169" i="1"/>
  <c r="U170" i="1"/>
  <c r="U171" i="1"/>
  <c r="U172" i="1"/>
  <c r="U173" i="1"/>
  <c r="U174" i="1"/>
  <c r="U175" i="1"/>
  <c r="U176" i="1"/>
  <c r="U177" i="1"/>
  <c r="U178" i="1"/>
  <c r="U179" i="1"/>
  <c r="U180" i="1"/>
  <c r="U181" i="1"/>
  <c r="U191" i="1"/>
  <c r="U192" i="1"/>
  <c r="U193" i="1"/>
  <c r="U194" i="1"/>
  <c r="U204" i="1"/>
  <c r="U205" i="1"/>
  <c r="U206" i="1"/>
  <c r="U207" i="1"/>
  <c r="U217" i="1"/>
  <c r="U218" i="1"/>
  <c r="U219" i="1"/>
  <c r="U220" i="1"/>
  <c r="U230" i="1"/>
  <c r="U231" i="1"/>
  <c r="U232" i="1"/>
  <c r="U233" i="1"/>
  <c r="U243" i="1"/>
  <c r="U244" i="1"/>
  <c r="U245" i="1"/>
  <c r="U246" i="1"/>
  <c r="U256" i="1"/>
  <c r="U260" i="1"/>
  <c r="U261" i="1"/>
  <c r="U262" i="1"/>
  <c r="U288" i="1"/>
  <c r="U290" i="1"/>
  <c r="U291" i="1"/>
  <c r="U294" i="1"/>
  <c r="U295" i="1"/>
  <c r="U296" i="1"/>
  <c r="U276" i="1"/>
  <c r="U279" i="1"/>
  <c r="U280" i="1"/>
  <c r="U284" i="1"/>
  <c r="U285" i="1"/>
  <c r="U286" i="1"/>
  <c r="L23" i="1" l="1"/>
  <c r="U10" i="1"/>
  <c r="N23" i="1" l="1"/>
  <c r="R287" i="1"/>
  <c r="U287" i="1" s="1"/>
  <c r="R7" i="1" l="1"/>
  <c r="R215" i="1" l="1"/>
  <c r="U215" i="1" s="1"/>
  <c r="R41" i="1"/>
  <c r="U41" i="1" s="1"/>
  <c r="R40" i="1"/>
  <c r="U40" i="1" s="1"/>
  <c r="R39" i="1"/>
  <c r="U39" i="1" s="1"/>
  <c r="R38" i="1"/>
  <c r="U38" i="1" s="1"/>
  <c r="R37" i="1"/>
  <c r="U37" i="1" s="1"/>
  <c r="R36" i="1"/>
  <c r="U36" i="1" s="1"/>
  <c r="R35" i="1"/>
  <c r="U35" i="1" s="1"/>
  <c r="R34" i="1"/>
  <c r="U34" i="1" s="1"/>
  <c r="U115" i="1" l="1"/>
  <c r="R254" i="1" l="1"/>
  <c r="U254" i="1" s="1"/>
  <c r="R253" i="1"/>
  <c r="U253" i="1" s="1"/>
  <c r="R252" i="1"/>
  <c r="U252" i="1" s="1"/>
  <c r="R251" i="1"/>
  <c r="U251" i="1" s="1"/>
  <c r="R250" i="1"/>
  <c r="U250" i="1" s="1"/>
  <c r="R249" i="1"/>
  <c r="U249" i="1" s="1"/>
  <c r="R248" i="1"/>
  <c r="U248" i="1" s="1"/>
  <c r="R247" i="1"/>
  <c r="U247" i="1" s="1"/>
  <c r="R241" i="1"/>
  <c r="U241" i="1" s="1"/>
  <c r="R240" i="1"/>
  <c r="U240" i="1" s="1"/>
  <c r="R239" i="1"/>
  <c r="U239" i="1" s="1"/>
  <c r="R238" i="1"/>
  <c r="U238" i="1" s="1"/>
  <c r="R237" i="1"/>
  <c r="U237" i="1" s="1"/>
  <c r="R236" i="1"/>
  <c r="U236" i="1" s="1"/>
  <c r="R235" i="1"/>
  <c r="U235" i="1" s="1"/>
  <c r="R234" i="1"/>
  <c r="U234" i="1" s="1"/>
  <c r="R228" i="1"/>
  <c r="U228" i="1" s="1"/>
  <c r="R227" i="1"/>
  <c r="U227" i="1" s="1"/>
  <c r="R226" i="1"/>
  <c r="U226" i="1" s="1"/>
  <c r="R225" i="1"/>
  <c r="U225" i="1" s="1"/>
  <c r="R224" i="1"/>
  <c r="U224" i="1" s="1"/>
  <c r="R223" i="1"/>
  <c r="U223" i="1" s="1"/>
  <c r="R222" i="1"/>
  <c r="U222" i="1" s="1"/>
  <c r="R221" i="1"/>
  <c r="U221" i="1" s="1"/>
  <c r="R214" i="1"/>
  <c r="U214" i="1" s="1"/>
  <c r="R213" i="1"/>
  <c r="U213" i="1" s="1"/>
  <c r="R212" i="1"/>
  <c r="U212" i="1" s="1"/>
  <c r="R211" i="1"/>
  <c r="U211" i="1" s="1"/>
  <c r="R210" i="1"/>
  <c r="U210" i="1" s="1"/>
  <c r="R209" i="1"/>
  <c r="U209" i="1" s="1"/>
  <c r="R208" i="1"/>
  <c r="U208" i="1" s="1"/>
  <c r="R202" i="1"/>
  <c r="U202" i="1" s="1"/>
  <c r="R201" i="1"/>
  <c r="U201" i="1" s="1"/>
  <c r="R200" i="1"/>
  <c r="U200" i="1" s="1"/>
  <c r="R199" i="1"/>
  <c r="U199" i="1" s="1"/>
  <c r="R198" i="1"/>
  <c r="U198" i="1" s="1"/>
  <c r="R197" i="1"/>
  <c r="U197" i="1" s="1"/>
  <c r="R196" i="1"/>
  <c r="U196" i="1" s="1"/>
  <c r="R195" i="1"/>
  <c r="U195" i="1" s="1"/>
  <c r="R189" i="1"/>
  <c r="U189" i="1" s="1"/>
  <c r="R188" i="1"/>
  <c r="U188" i="1" s="1"/>
  <c r="R187" i="1"/>
  <c r="U187" i="1" s="1"/>
  <c r="R186" i="1"/>
  <c r="U186" i="1" s="1"/>
  <c r="R185" i="1"/>
  <c r="U185" i="1" s="1"/>
  <c r="R184" i="1"/>
  <c r="U184" i="1" s="1"/>
  <c r="R183" i="1"/>
  <c r="U183" i="1" s="1"/>
  <c r="R182" i="1"/>
  <c r="U182" i="1" s="1"/>
  <c r="U282" i="1"/>
  <c r="U267" i="1"/>
  <c r="U266" i="1"/>
  <c r="U265" i="1"/>
  <c r="U264" i="1"/>
  <c r="U263" i="1"/>
  <c r="R139" i="1"/>
  <c r="U139" i="1" s="1"/>
  <c r="U134" i="1"/>
  <c r="R106" i="1"/>
  <c r="U106" i="1" s="1"/>
  <c r="R105" i="1"/>
  <c r="U105" i="1" s="1"/>
  <c r="R104" i="1"/>
  <c r="U104" i="1" s="1"/>
  <c r="R103" i="1"/>
  <c r="U103" i="1" s="1"/>
  <c r="R102" i="1"/>
  <c r="U102" i="1" s="1"/>
  <c r="R101" i="1"/>
  <c r="U101" i="1" s="1"/>
  <c r="R100" i="1"/>
  <c r="U100" i="1" s="1"/>
  <c r="R99" i="1"/>
  <c r="U99" i="1" s="1"/>
  <c r="R93" i="1"/>
  <c r="U93" i="1" s="1"/>
  <c r="R92" i="1"/>
  <c r="U92" i="1" s="1"/>
  <c r="R91" i="1"/>
  <c r="U91" i="1" s="1"/>
  <c r="R90" i="1"/>
  <c r="U90" i="1" s="1"/>
  <c r="R89" i="1"/>
  <c r="U89" i="1" s="1"/>
  <c r="R88" i="1"/>
  <c r="U88" i="1" s="1"/>
  <c r="R87" i="1"/>
  <c r="U87" i="1" s="1"/>
  <c r="R86" i="1"/>
  <c r="U86" i="1" s="1"/>
  <c r="R80" i="1"/>
  <c r="U80" i="1" s="1"/>
  <c r="R79" i="1"/>
  <c r="U79" i="1" s="1"/>
  <c r="R78" i="1"/>
  <c r="U78" i="1" s="1"/>
  <c r="R77" i="1"/>
  <c r="U77" i="1" s="1"/>
  <c r="R76" i="1"/>
  <c r="U76" i="1" s="1"/>
  <c r="R75" i="1"/>
  <c r="U75" i="1" s="1"/>
  <c r="R74" i="1"/>
  <c r="U74" i="1" s="1"/>
  <c r="R73" i="1"/>
  <c r="U73" i="1" s="1"/>
  <c r="R67" i="1"/>
  <c r="U67" i="1" s="1"/>
  <c r="R66" i="1"/>
  <c r="U66" i="1" s="1"/>
  <c r="R65" i="1"/>
  <c r="U65" i="1" s="1"/>
  <c r="R64" i="1"/>
  <c r="U64" i="1" s="1"/>
  <c r="R63" i="1"/>
  <c r="U63" i="1" s="1"/>
  <c r="R62" i="1"/>
  <c r="U62" i="1" s="1"/>
  <c r="R61" i="1"/>
  <c r="U61" i="1" s="1"/>
  <c r="R60" i="1"/>
  <c r="U60" i="1" s="1"/>
  <c r="R54" i="1"/>
  <c r="U54" i="1" s="1"/>
  <c r="R53" i="1"/>
  <c r="U53" i="1" s="1"/>
  <c r="R52" i="1"/>
  <c r="U52" i="1" s="1"/>
  <c r="R51" i="1"/>
  <c r="U51" i="1" s="1"/>
  <c r="R50" i="1"/>
  <c r="U50" i="1" s="1"/>
  <c r="R49" i="1"/>
  <c r="U49" i="1" s="1"/>
  <c r="R48" i="1"/>
  <c r="U48" i="1" s="1"/>
  <c r="R47" i="1"/>
  <c r="U47" i="1" s="1"/>
  <c r="N261" i="1" l="1"/>
  <c r="L261" i="1"/>
  <c r="J261" i="1"/>
  <c r="H261" i="1"/>
  <c r="F261" i="1"/>
  <c r="D261" i="1"/>
  <c r="N113" i="1"/>
  <c r="L113" i="1"/>
  <c r="J113" i="1"/>
  <c r="H113" i="1"/>
  <c r="F113" i="1"/>
  <c r="D113" i="1"/>
  <c r="C42" i="1" l="1"/>
  <c r="E25" i="1" s="1"/>
  <c r="I42" i="1"/>
  <c r="E19" i="1" s="1"/>
  <c r="E42" i="1"/>
  <c r="E15" i="1" s="1"/>
  <c r="F42" i="1"/>
  <c r="E16" i="1" s="1"/>
  <c r="G42" i="1"/>
  <c r="E17" i="1" s="1"/>
  <c r="H42" i="1"/>
  <c r="E18" i="1" s="1"/>
  <c r="J42" i="1"/>
  <c r="E20" i="1" s="1"/>
  <c r="K42" i="1"/>
  <c r="E21" i="1" s="1"/>
  <c r="L42" i="1"/>
  <c r="E22" i="1" s="1"/>
  <c r="C255" i="1"/>
  <c r="E255" i="1"/>
  <c r="O163" i="1" s="1"/>
  <c r="F255" i="1"/>
  <c r="O164" i="1" s="1"/>
  <c r="G255" i="1"/>
  <c r="O165" i="1" s="1"/>
  <c r="H255" i="1"/>
  <c r="O166" i="1" s="1"/>
  <c r="I255" i="1"/>
  <c r="O167" i="1" s="1"/>
  <c r="J255" i="1"/>
  <c r="O168" i="1" s="1"/>
  <c r="K255" i="1"/>
  <c r="O169" i="1" s="1"/>
  <c r="L255" i="1"/>
  <c r="O170" i="1" s="1"/>
  <c r="C242" i="1"/>
  <c r="E242" i="1"/>
  <c r="M163" i="1" s="1"/>
  <c r="F242" i="1"/>
  <c r="M164" i="1" s="1"/>
  <c r="G242" i="1"/>
  <c r="M165" i="1" s="1"/>
  <c r="H242" i="1"/>
  <c r="M166" i="1" s="1"/>
  <c r="I242" i="1"/>
  <c r="M167" i="1" s="1"/>
  <c r="J242" i="1"/>
  <c r="M168" i="1" s="1"/>
  <c r="K242" i="1"/>
  <c r="M169" i="1" s="1"/>
  <c r="L242" i="1"/>
  <c r="M170" i="1" s="1"/>
  <c r="C229" i="1"/>
  <c r="E229" i="1"/>
  <c r="K163" i="1" s="1"/>
  <c r="F229" i="1"/>
  <c r="K164" i="1" s="1"/>
  <c r="G229" i="1"/>
  <c r="K165" i="1" s="1"/>
  <c r="H229" i="1"/>
  <c r="K166" i="1" s="1"/>
  <c r="I229" i="1"/>
  <c r="K167" i="1" s="1"/>
  <c r="J229" i="1"/>
  <c r="K168" i="1" s="1"/>
  <c r="K229" i="1"/>
  <c r="K169" i="1" s="1"/>
  <c r="L229" i="1"/>
  <c r="K170" i="1" s="1"/>
  <c r="C216" i="1"/>
  <c r="E216" i="1"/>
  <c r="I163" i="1" s="1"/>
  <c r="F216" i="1"/>
  <c r="I164" i="1" s="1"/>
  <c r="G216" i="1"/>
  <c r="I165" i="1" s="1"/>
  <c r="H216" i="1"/>
  <c r="I166" i="1" s="1"/>
  <c r="I216" i="1"/>
  <c r="I167" i="1" s="1"/>
  <c r="J216" i="1"/>
  <c r="I168" i="1" s="1"/>
  <c r="K216" i="1"/>
  <c r="I169" i="1" s="1"/>
  <c r="L216" i="1"/>
  <c r="I170" i="1" s="1"/>
  <c r="C203" i="1"/>
  <c r="E203" i="1"/>
  <c r="G163" i="1" s="1"/>
  <c r="F203" i="1"/>
  <c r="G164" i="1" s="1"/>
  <c r="G203" i="1"/>
  <c r="G165" i="1" s="1"/>
  <c r="H203" i="1"/>
  <c r="G166" i="1" s="1"/>
  <c r="I203" i="1"/>
  <c r="G167" i="1" s="1"/>
  <c r="J203" i="1"/>
  <c r="G168" i="1" s="1"/>
  <c r="K203" i="1"/>
  <c r="G169" i="1" s="1"/>
  <c r="L203" i="1"/>
  <c r="G170" i="1" s="1"/>
  <c r="C190" i="1"/>
  <c r="E190" i="1"/>
  <c r="E163" i="1" s="1"/>
  <c r="F190" i="1"/>
  <c r="E164" i="1" s="1"/>
  <c r="G190" i="1"/>
  <c r="E165" i="1" s="1"/>
  <c r="H190" i="1"/>
  <c r="E166" i="1" s="1"/>
  <c r="I190" i="1"/>
  <c r="E167" i="1" s="1"/>
  <c r="J190" i="1"/>
  <c r="E168" i="1" s="1"/>
  <c r="K190" i="1"/>
  <c r="E169" i="1" s="1"/>
  <c r="L190" i="1"/>
  <c r="E170" i="1" s="1"/>
  <c r="C107" i="1"/>
  <c r="O25" i="1" s="1"/>
  <c r="E107" i="1"/>
  <c r="O15" i="1" s="1"/>
  <c r="F107" i="1"/>
  <c r="O16" i="1" s="1"/>
  <c r="G107" i="1"/>
  <c r="O17" i="1" s="1"/>
  <c r="H107" i="1"/>
  <c r="O18" i="1" s="1"/>
  <c r="I107" i="1"/>
  <c r="O19" i="1" s="1"/>
  <c r="J107" i="1"/>
  <c r="O20" i="1" s="1"/>
  <c r="K107" i="1"/>
  <c r="O21" i="1" s="1"/>
  <c r="L107" i="1"/>
  <c r="O22" i="1" s="1"/>
  <c r="C94" i="1"/>
  <c r="M25" i="1" s="1"/>
  <c r="E94" i="1"/>
  <c r="M15" i="1" s="1"/>
  <c r="F94" i="1"/>
  <c r="M16" i="1" s="1"/>
  <c r="G94" i="1"/>
  <c r="M17" i="1" s="1"/>
  <c r="H94" i="1"/>
  <c r="M18" i="1" s="1"/>
  <c r="I94" i="1"/>
  <c r="M19" i="1" s="1"/>
  <c r="J94" i="1"/>
  <c r="M20" i="1" s="1"/>
  <c r="K94" i="1"/>
  <c r="M21" i="1" s="1"/>
  <c r="L94" i="1"/>
  <c r="M22" i="1" s="1"/>
  <c r="C81" i="1"/>
  <c r="K25" i="1" s="1"/>
  <c r="E81" i="1"/>
  <c r="K15" i="1" s="1"/>
  <c r="F81" i="1"/>
  <c r="K16" i="1" s="1"/>
  <c r="G81" i="1"/>
  <c r="K17" i="1" s="1"/>
  <c r="H81" i="1"/>
  <c r="K18" i="1" s="1"/>
  <c r="I81" i="1"/>
  <c r="K19" i="1" s="1"/>
  <c r="J81" i="1"/>
  <c r="K20" i="1" s="1"/>
  <c r="K81" i="1"/>
  <c r="K21" i="1" s="1"/>
  <c r="L81" i="1"/>
  <c r="K22" i="1" s="1"/>
  <c r="C68" i="1"/>
  <c r="I25" i="1" s="1"/>
  <c r="E68" i="1"/>
  <c r="I15" i="1" s="1"/>
  <c r="F68" i="1"/>
  <c r="I16" i="1" s="1"/>
  <c r="G68" i="1"/>
  <c r="I17" i="1" s="1"/>
  <c r="H68" i="1"/>
  <c r="I18" i="1" s="1"/>
  <c r="I68" i="1"/>
  <c r="I19" i="1" s="1"/>
  <c r="J68" i="1"/>
  <c r="I20" i="1" s="1"/>
  <c r="K68" i="1"/>
  <c r="I21" i="1" s="1"/>
  <c r="L68" i="1"/>
  <c r="I22" i="1" s="1"/>
  <c r="C55" i="1"/>
  <c r="G25" i="1" s="1"/>
  <c r="E55" i="1"/>
  <c r="G15" i="1" s="1"/>
  <c r="F55" i="1"/>
  <c r="G16" i="1" s="1"/>
  <c r="G55" i="1"/>
  <c r="G17" i="1" s="1"/>
  <c r="H55" i="1"/>
  <c r="G18" i="1" s="1"/>
  <c r="I55" i="1"/>
  <c r="G19" i="1" s="1"/>
  <c r="J55" i="1"/>
  <c r="G20" i="1" s="1"/>
  <c r="K55" i="1"/>
  <c r="G21" i="1" s="1"/>
  <c r="L55" i="1"/>
  <c r="G22" i="1" s="1"/>
  <c r="U7" i="1"/>
  <c r="U6" i="1"/>
  <c r="U5" i="1"/>
  <c r="U4" i="1"/>
  <c r="U3" i="1"/>
  <c r="U2" i="1"/>
  <c r="U1" i="1"/>
  <c r="B190" i="1"/>
  <c r="B203" i="1"/>
  <c r="B216" i="1"/>
  <c r="B229" i="1"/>
  <c r="B242" i="1"/>
  <c r="B255" i="1"/>
  <c r="B42" i="1"/>
  <c r="D25" i="1" s="1"/>
  <c r="B55" i="1"/>
  <c r="F25" i="1" s="1"/>
  <c r="B68" i="1"/>
  <c r="B81" i="1"/>
  <c r="J25" i="1" s="1"/>
  <c r="B94" i="1"/>
  <c r="B107" i="1"/>
  <c r="N25" i="1" s="1"/>
  <c r="C159" i="1"/>
  <c r="G161" i="1" s="1"/>
  <c r="C8" i="1"/>
  <c r="E13" i="1" s="1"/>
  <c r="J6" i="1"/>
  <c r="A31" i="1"/>
  <c r="A44" i="1"/>
  <c r="A57" i="1"/>
  <c r="A70" i="1"/>
  <c r="A83" i="1"/>
  <c r="A96" i="1"/>
  <c r="M173" i="1"/>
  <c r="A179" i="1"/>
  <c r="A192" i="1"/>
  <c r="A205" i="1"/>
  <c r="A218" i="1"/>
  <c r="A231" i="1"/>
  <c r="A244" i="1"/>
  <c r="M171" i="1" l="1"/>
  <c r="K171" i="1"/>
  <c r="L25" i="1"/>
  <c r="W29" i="1" s="1"/>
  <c r="I138" i="1"/>
  <c r="H25" i="1"/>
  <c r="W27" i="1" s="1"/>
  <c r="G23" i="1"/>
  <c r="G140" i="1" s="1"/>
  <c r="K23" i="1"/>
  <c r="K140" i="1" s="1"/>
  <c r="O23" i="1"/>
  <c r="O140" i="1" s="1"/>
  <c r="E23" i="1"/>
  <c r="I23" i="1"/>
  <c r="I140" i="1" s="1"/>
  <c r="M23" i="1"/>
  <c r="M140" i="1" s="1"/>
  <c r="K173" i="1"/>
  <c r="I173" i="1"/>
  <c r="K261" i="1"/>
  <c r="I161" i="1"/>
  <c r="H173" i="1"/>
  <c r="W175" i="1" s="1"/>
  <c r="N173" i="1"/>
  <c r="W178" i="1" s="1"/>
  <c r="J173" i="1"/>
  <c r="W176" i="1" s="1"/>
  <c r="F173" i="1"/>
  <c r="W174" i="1" s="1"/>
  <c r="D173" i="1"/>
  <c r="W173" i="1" s="1"/>
  <c r="G173" i="1"/>
  <c r="O173" i="1"/>
  <c r="E173" i="1"/>
  <c r="O261" i="1"/>
  <c r="G261" i="1"/>
  <c r="M161" i="1"/>
  <c r="E161" i="1"/>
  <c r="M216" i="1"/>
  <c r="R216" i="1" s="1"/>
  <c r="U216" i="1" s="1"/>
  <c r="M261" i="1"/>
  <c r="I261" i="1"/>
  <c r="E261" i="1"/>
  <c r="O161" i="1"/>
  <c r="K161" i="1"/>
  <c r="M94" i="1"/>
  <c r="R94" i="1" s="1"/>
  <c r="U94" i="1" s="1"/>
  <c r="M42" i="1"/>
  <c r="O13" i="1"/>
  <c r="M13" i="1"/>
  <c r="K13" i="1"/>
  <c r="I13" i="1"/>
  <c r="G13" i="1"/>
  <c r="L173" i="1"/>
  <c r="W177" i="1" s="1"/>
  <c r="E138" i="1"/>
  <c r="M229" i="1"/>
  <c r="R229" i="1" s="1"/>
  <c r="U229" i="1" s="1"/>
  <c r="M255" i="1"/>
  <c r="R255" i="1" s="1"/>
  <c r="U255" i="1" s="1"/>
  <c r="M242" i="1"/>
  <c r="R242" i="1" s="1"/>
  <c r="U242" i="1" s="1"/>
  <c r="M203" i="1"/>
  <c r="R203" i="1" s="1"/>
  <c r="U203" i="1" s="1"/>
  <c r="M190" i="1"/>
  <c r="M107" i="1"/>
  <c r="R107" i="1" s="1"/>
  <c r="U107" i="1" s="1"/>
  <c r="M138" i="1"/>
  <c r="M81" i="1"/>
  <c r="R81" i="1" s="1"/>
  <c r="U81" i="1" s="1"/>
  <c r="M68" i="1"/>
  <c r="R68" i="1" s="1"/>
  <c r="U68" i="1" s="1"/>
  <c r="M55" i="1"/>
  <c r="R55" i="1" s="1"/>
  <c r="U55" i="1" s="1"/>
  <c r="L171" i="1"/>
  <c r="V167" i="1" s="1"/>
  <c r="N171" i="1"/>
  <c r="V168" i="1" s="1"/>
  <c r="J171" i="1"/>
  <c r="V166" i="1" s="1"/>
  <c r="V20" i="1"/>
  <c r="V16" i="1"/>
  <c r="V15" i="1"/>
  <c r="V19" i="1"/>
  <c r="V18" i="1"/>
  <c r="V17" i="1"/>
  <c r="W25" i="1"/>
  <c r="E113" i="1"/>
  <c r="G113" i="1"/>
  <c r="I113" i="1"/>
  <c r="K113" i="1"/>
  <c r="M113" i="1"/>
  <c r="O113" i="1"/>
  <c r="W30" i="1"/>
  <c r="O138" i="1"/>
  <c r="W28" i="1"/>
  <c r="K138" i="1"/>
  <c r="W26" i="1"/>
  <c r="G138" i="1"/>
  <c r="O143" i="1" l="1"/>
  <c r="K143" i="1"/>
  <c r="G143" i="1"/>
  <c r="M143" i="1"/>
  <c r="I143" i="1"/>
  <c r="L152" i="1"/>
  <c r="K132" i="1"/>
  <c r="K133" i="1"/>
  <c r="K146" i="1"/>
  <c r="DA17" i="4" s="1"/>
  <c r="G132" i="1"/>
  <c r="G146" i="1"/>
  <c r="AW17" i="4" s="1"/>
  <c r="H152" i="1"/>
  <c r="G133" i="1"/>
  <c r="N152" i="1"/>
  <c r="M132" i="1"/>
  <c r="M146" i="1"/>
  <c r="EC17" i="4" s="1"/>
  <c r="M133" i="1"/>
  <c r="J152" i="1"/>
  <c r="I133" i="1"/>
  <c r="I132" i="1"/>
  <c r="I146" i="1"/>
  <c r="BY17" i="4" s="1"/>
  <c r="P152" i="1"/>
  <c r="O146" i="1"/>
  <c r="FE17" i="4" s="1"/>
  <c r="O133" i="1"/>
  <c r="O132" i="1"/>
  <c r="O171" i="1"/>
  <c r="E140" i="1"/>
  <c r="R190" i="1"/>
  <c r="U190" i="1" s="1"/>
  <c r="R42" i="1"/>
  <c r="U42" i="1" s="1"/>
  <c r="V173" i="1"/>
  <c r="D171" i="1"/>
  <c r="V163" i="1" s="1"/>
  <c r="F171" i="1"/>
  <c r="V164" i="1" s="1"/>
  <c r="H171" i="1"/>
  <c r="V165" i="1" s="1"/>
  <c r="E171" i="1"/>
  <c r="G171" i="1"/>
  <c r="I171" i="1"/>
  <c r="W179" i="1"/>
  <c r="V21" i="1"/>
  <c r="W31" i="1"/>
  <c r="V25" i="1"/>
  <c r="P15" i="1" l="1"/>
  <c r="Q23" i="1"/>
  <c r="LZ17" i="4" s="1"/>
  <c r="P302" i="1"/>
  <c r="P301" i="1"/>
  <c r="E133" i="1"/>
  <c r="E132" i="1"/>
  <c r="E143" i="1"/>
  <c r="J154" i="1"/>
  <c r="P154" i="1"/>
  <c r="H154" i="1"/>
  <c r="L154" i="1"/>
  <c r="V180" i="1"/>
  <c r="V32" i="1"/>
  <c r="U303" i="1"/>
  <c r="A5" i="1" s="1"/>
  <c r="Q5" i="1" s="1"/>
  <c r="V169" i="1"/>
  <c r="Q170" i="1" s="1"/>
  <c r="P16" i="1"/>
  <c r="Q18" i="1"/>
  <c r="Q19" i="1"/>
  <c r="P18" i="1"/>
  <c r="Q21" i="1"/>
  <c r="P20" i="1"/>
  <c r="Q22" i="1"/>
  <c r="P19" i="1"/>
  <c r="Q15" i="1"/>
  <c r="P22" i="1"/>
  <c r="P23" i="1"/>
  <c r="Q17" i="1"/>
  <c r="Q26" i="1"/>
  <c r="MC17" i="4" s="1"/>
  <c r="Q16" i="1"/>
  <c r="Q20" i="1"/>
  <c r="P17" i="1"/>
  <c r="P21" i="1"/>
  <c r="H24" i="1" l="1"/>
  <c r="I24" i="1" s="1"/>
  <c r="J151" i="1"/>
  <c r="F154" i="1"/>
  <c r="F152" i="1"/>
  <c r="P299" i="1"/>
  <c r="P151" i="1"/>
  <c r="N24" i="1"/>
  <c r="O24" i="1" s="1"/>
  <c r="N151" i="1"/>
  <c r="N154" i="1"/>
  <c r="J24" i="1"/>
  <c r="K24" i="1" s="1"/>
  <c r="L24" i="1"/>
  <c r="M24" i="1" s="1"/>
  <c r="P163" i="1"/>
  <c r="P171" i="1"/>
  <c r="Q166" i="1"/>
  <c r="Q163" i="1"/>
  <c r="P167" i="1"/>
  <c r="Q168" i="1"/>
  <c r="P164" i="1"/>
  <c r="P170" i="1"/>
  <c r="Q167" i="1"/>
  <c r="P169" i="1"/>
  <c r="P165" i="1"/>
  <c r="Q169" i="1"/>
  <c r="Q164" i="1"/>
  <c r="P168" i="1"/>
  <c r="Q171" i="1"/>
  <c r="P166" i="1"/>
  <c r="Q165" i="1"/>
  <c r="Q174" i="1" l="1"/>
  <c r="MH17" i="4" s="1"/>
  <c r="MM17" i="4" s="1"/>
  <c r="ME17" i="4"/>
  <c r="MJ17" i="4" s="1"/>
  <c r="F151" i="1"/>
  <c r="D24" i="1"/>
  <c r="E24" i="1" s="1"/>
  <c r="E146" i="1"/>
  <c r="U17" i="4" s="1"/>
  <c r="D172" i="1"/>
  <c r="E172" i="1" s="1"/>
  <c r="L151" i="1"/>
  <c r="F24" i="1"/>
  <c r="H151" i="1"/>
  <c r="F172" i="1"/>
  <c r="G172" i="1" s="1"/>
  <c r="L172" i="1"/>
  <c r="M172" i="1" s="1"/>
  <c r="J172" i="1"/>
  <c r="K172" i="1" s="1"/>
  <c r="H172" i="1" l="1"/>
  <c r="I172" i="1" s="1"/>
  <c r="G24" i="1"/>
  <c r="P24" i="1"/>
  <c r="N172" i="1"/>
  <c r="O172" i="1" s="1"/>
  <c r="Q24" i="1" l="1"/>
  <c r="MB17" i="4" s="1"/>
  <c r="MA17" i="4"/>
  <c r="P172" i="1"/>
  <c r="MF17" i="4" s="1"/>
  <c r="MI17" i="4" s="1"/>
  <c r="MD17" i="4" l="1"/>
  <c r="MN17" i="4" s="1"/>
  <c r="MK17" i="4"/>
  <c r="Q172" i="1"/>
  <c r="MG17" i="4" s="1"/>
  <c r="ML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Pröll, Anita</author>
    <author>Wiesinger, Renate (So)</author>
    <author>Karl Heuberger</author>
    <author>Renate Wiesinger</author>
    <author>P08714511</author>
  </authors>
  <commentList>
    <comment ref="A10" authorId="0" shapeId="0" xr:uid="{0C8E642E-1433-4599-84D4-72D3C6E536E1}">
      <text>
        <r>
          <rPr>
            <sz val="9"/>
            <color indexed="81"/>
            <rFont val="Tahoma"/>
            <family val="2"/>
          </rPr>
          <t>Es ist hier auch die Eingabe von Kommastellen möglich!</t>
        </r>
      </text>
    </comment>
    <comment ref="A11" authorId="1" shapeId="0" xr:uid="{00000000-0006-0000-0000-000001000000}">
      <text>
        <r>
          <rPr>
            <sz val="9"/>
            <color indexed="81"/>
            <rFont val="Tahoma"/>
            <family val="2"/>
          </rPr>
          <t>Bei Heimen, bei denen die FSB</t>
        </r>
        <r>
          <rPr>
            <sz val="9"/>
            <color indexed="46"/>
            <rFont val="Tahoma"/>
            <family val="2"/>
          </rPr>
          <t xml:space="preserve"> A durch arbeitszeitverkürzende Maßnahmen</t>
        </r>
        <r>
          <rPr>
            <sz val="9"/>
            <color indexed="81"/>
            <rFont val="Tahoma"/>
            <family val="2"/>
          </rPr>
          <t xml:space="preserve"> tatsächlich eine 
39-Stunden-Woche haben, ist hier 39 einzutragen.
In den Zeilen 129 und 131 sowie in den Zeilen 277 und 279 werden die FSB A - Werte der Zeilen 118 und 266 automatisch durch D10 dividiert und mit D11 multipliziert. </t>
        </r>
      </text>
    </comment>
    <comment ref="B34" authorId="1" shapeId="0" xr:uid="{00000000-0006-0000-0000-000002000000}">
      <text>
        <r>
          <rPr>
            <sz val="9"/>
            <color indexed="81"/>
            <rFont val="Tahoma"/>
            <family val="2"/>
          </rPr>
          <t>hier sind auch jene Personen zu zählen, für die noch kein PG beantragt/gewährt wurde</t>
        </r>
      </text>
    </comment>
    <comment ref="C34" authorId="2" shapeId="0" xr:uid="{00000000-0006-0000-0000-000003000000}">
      <text>
        <r>
          <rPr>
            <sz val="9"/>
            <color indexed="81"/>
            <rFont val="Tahoma"/>
            <family val="2"/>
          </rPr>
          <t>hier sind auch jene Personen zu zählen, für die noch kein PG beantragt/ gewährt wurde, die aber lt Einschätzung des Heimes einen Pflegebedarf haben; die eingeschätzte PG-Stufe ist in der entsprechenden Spalte (F bis L) einzutragen</t>
        </r>
      </text>
    </comment>
    <comment ref="B35" authorId="2" shapeId="0" xr:uid="{00000000-0006-0000-0000-000004000000}">
      <text>
        <r>
          <rPr>
            <sz val="8"/>
            <color indexed="81"/>
            <rFont val="Tahoma"/>
            <family val="2"/>
          </rPr>
          <t>Bei Nichtzutreffen Felder bitte mit "0" ausfüllen.</t>
        </r>
      </text>
    </comment>
    <comment ref="C35" authorId="2" shapeId="0" xr:uid="{00000000-0006-0000-0000-000005000000}">
      <text>
        <r>
          <rPr>
            <sz val="9"/>
            <color indexed="81"/>
            <rFont val="Tahoma"/>
            <family val="2"/>
          </rPr>
          <t>Bei Nichtzutreffen Felder bitte mit "0" ausfüllen.</t>
        </r>
      </text>
    </comment>
    <comment ref="C42" authorId="3" shapeId="0" xr:uid="{00000000-0006-0000-0000-000006000000}">
      <text>
        <r>
          <rPr>
            <sz val="9"/>
            <color indexed="81"/>
            <rFont val="Tahoma"/>
            <family val="2"/>
          </rPr>
          <t>für diese HB läuft
- Neuantrag oder
- Erhöhungsantrag oder
- Klage</t>
        </r>
      </text>
    </comment>
    <comment ref="G110" authorId="1" shapeId="0" xr:uid="{77C60EF7-8FE7-4252-ADE6-9D7026BBB74F}">
      <text>
        <r>
          <rPr>
            <sz val="9"/>
            <color indexed="81"/>
            <rFont val="Tahoma"/>
            <family val="2"/>
          </rPr>
          <t xml:space="preserve">• wenn </t>
        </r>
        <r>
          <rPr>
            <b/>
            <sz val="9"/>
            <color indexed="81"/>
            <rFont val="Tahoma"/>
            <family val="2"/>
          </rPr>
          <t>absehbar</t>
        </r>
        <r>
          <rPr>
            <sz val="9"/>
            <color indexed="81"/>
            <rFont val="Tahoma"/>
            <family val="2"/>
          </rPr>
          <t xml:space="preserve"> ist, dass der/die Mitarbeiter/in länger als 6 Wochen in Krankenstand sein wird, sind diese PE ab Bekanntwerden abzuziehen,
• wenn </t>
        </r>
        <r>
          <rPr>
            <b/>
            <sz val="9"/>
            <color indexed="81"/>
            <rFont val="Tahoma"/>
            <family val="2"/>
          </rPr>
          <t>nicht absehbar</t>
        </r>
        <r>
          <rPr>
            <sz val="9"/>
            <color indexed="81"/>
            <rFont val="Tahoma"/>
            <family val="2"/>
          </rPr>
          <t xml:space="preserve"> ist, wie lange der/die MA in Krankenstand sein wird, sind diese PE ab Beginn der 7. Woche Krankenstand abzuziehen,
• Pflegepersonal in Altersteilzeit-Freizeitphase oder in Sabbatical ist jeweils ab Beginn abzuziehen/herauszurechnen.
• Werdende Mütter mit Eintritt in das sechste Schwangerschaftsmonat sind nur mehr zu 50 Prozent ihres Beschäftigungsausmaßes zu berücksichtigen.
   Sofern sich dadurch eine Unterschreitung des MPPB ergibt, ist diese Regelung bis zum Ablauf des 31.12.2024 nicht anzuwenden.
• Sollten aufgrund von Personalmangel keine 20 % DGKP/PFA erreicht werden können, so kann bis zum Ablauf des 31.12.2024 auch die LBPD im gewohnten Prozentsatz (je nach Anzahl der Plätze) in den MPPB eingerechnet werden. </t>
        </r>
      </text>
    </comment>
    <comment ref="E115" authorId="4" shapeId="0" xr:uid="{00000000-0006-0000-0000-000018000000}">
      <text>
        <r>
          <rPr>
            <sz val="9"/>
            <color indexed="81"/>
            <rFont val="Tahoma"/>
            <family val="2"/>
          </rPr>
          <t>hier bitte das volle Beschäftigungsausmaß eintragen; die Herausrechnung bzw. die ggf. notwendige Einrechnung der LBPD gemäß Übergangsfrist der HVO erfolgt in den Zeilen 129 bzw. 130</t>
        </r>
      </text>
    </comment>
    <comment ref="E118" authorId="4" shapeId="0" xr:uid="{00000000-0006-0000-0000-000019000000}">
      <text>
        <r>
          <rPr>
            <sz val="9"/>
            <color indexed="81"/>
            <rFont val="Tahoma"/>
            <family val="2"/>
          </rPr>
          <t>hier bitte das volle Beschäftigungsausmaß eintragen; der Abzug aufgrund der 39 Std.-Woche erfolgt in den Zeilen 129 bzw. 131</t>
        </r>
      </text>
    </comment>
    <comment ref="E124" authorId="4" shapeId="0" xr:uid="{AC0BD4D6-7BE2-455E-BB28-A588E4F1E5BA}">
      <text>
        <r>
          <rPr>
            <sz val="9"/>
            <color indexed="81"/>
            <rFont val="Segoe UI"/>
            <family val="2"/>
          </rPr>
          <t>hier bitte das volle Beschäftigungsausmaß eintragen; der Abzug des Überhanges (bei über 20 % des MPPB) erfolgt in den Zeilen 129 bzw. 132</t>
        </r>
      </text>
    </comment>
    <comment ref="E125" authorId="4" shapeId="0" xr:uid="{F7B7DDB2-3C15-4D8F-BBBD-F546E3FB425A}">
      <text>
        <r>
          <rPr>
            <sz val="9"/>
            <color indexed="81"/>
            <rFont val="Segoe UI"/>
            <family val="2"/>
          </rPr>
          <t>hier bitte das volle Beschäftigungsausmaß eintragen; der Abzug des Überhanges (bei über 20 % des MPPB) erfolgt in den Zeilen 129 bzw. 132</t>
        </r>
      </text>
    </comment>
    <comment ref="E126" authorId="4" shapeId="0" xr:uid="{4353EA6B-276B-4DEF-8CA3-59509B60D005}">
      <text>
        <r>
          <rPr>
            <sz val="9"/>
            <color indexed="81"/>
            <rFont val="Tahoma"/>
            <family val="2"/>
          </rPr>
          <t>hier bitte das volle Beschäftigungsausmaß eintragen; der Abzug des Überhanges (bei über 20 % des MPPB) erfolgt in den Zeilen 129 bzw. 132</t>
        </r>
      </text>
    </comment>
    <comment ref="A127" authorId="0" shapeId="0" xr:uid="{03EC912F-9C0B-4F7A-9E14-257B1B713A99}">
      <text>
        <r>
          <rPr>
            <sz val="9"/>
            <color indexed="81"/>
            <rFont val="Tahoma"/>
            <family val="2"/>
          </rPr>
          <t>Personal in Ausbildung, welches bewohnernahe Tätigkeiten übernimmt</t>
        </r>
      </text>
    </comment>
    <comment ref="E127" authorId="4" shapeId="0" xr:uid="{8B4B996A-9F64-47EA-8972-434DCEEA73D8}">
      <text>
        <r>
          <rPr>
            <sz val="9"/>
            <color indexed="81"/>
            <rFont val="Tahoma"/>
            <family val="2"/>
          </rPr>
          <t>hier bitte nur 90 % des Beschäftigungsausmaßes eintragen!; der Abzug des Überhanges (bei über 10 % des MPPB) erfolgt in den Zeilen 129 bzw. 133</t>
        </r>
      </text>
    </comment>
    <comment ref="A128" authorId="1" shapeId="0" xr:uid="{00000000-0006-0000-0000-00001C000000}">
      <text>
        <r>
          <rPr>
            <sz val="9"/>
            <color indexed="81"/>
            <rFont val="Tahoma"/>
            <family val="2"/>
          </rPr>
          <t>Summe des eingesetzten Pflegepersonals, ungeachtet dessen Anrechenbarkeit nach den Vorgaben zur Berechnung des Mindest-Pflegepersonalbedarfes (MPPB)</t>
        </r>
      </text>
    </comment>
    <comment ref="A129" authorId="1" shapeId="0" xr:uid="{00000000-0006-0000-0000-00001D000000}">
      <text>
        <r>
          <rPr>
            <sz val="9"/>
            <color indexed="81"/>
            <rFont val="Tahoma"/>
            <family val="2"/>
          </rPr>
          <t>abgezogen wurden hier nach Maßgabe der entsprechenden Vorgaben:
LBPD und ggf. 1 h bei 39 Std.-Woche der FSB"A"</t>
        </r>
      </text>
    </comment>
    <comment ref="A130" authorId="0" shapeId="0" xr:uid="{AA03A4A5-C9E3-4D75-AF7F-FDF9B886C3E5}">
      <text>
        <r>
          <rPr>
            <sz val="9"/>
            <color indexed="81"/>
            <rFont val="Tahoma"/>
            <family val="2"/>
          </rPr>
          <t>Der Anteil der LBPD wird nur dann berücksichtigt, wenn der Anteil DGKP/PFA unter 20 % liegt</t>
        </r>
      </text>
    </comment>
    <comment ref="A131" authorId="1" shapeId="0" xr:uid="{F18CB591-4316-4D59-831F-B8C644172456}">
      <text>
        <r>
          <rPr>
            <sz val="9"/>
            <color indexed="81"/>
            <rFont val="Tahoma"/>
            <family val="2"/>
          </rPr>
          <t>hier wird ggf. die 39 Std.-Woche berücksichtigt</t>
        </r>
      </text>
    </comment>
    <comment ref="A132" authorId="1" shapeId="0" xr:uid="{8058DA3C-8560-4639-B48A-E23204646936}">
      <text>
        <r>
          <rPr>
            <sz val="9"/>
            <color indexed="81"/>
            <rFont val="Tahoma"/>
            <family val="2"/>
          </rPr>
          <t>max. 20 % des MPPB können eingerechnet werden</t>
        </r>
      </text>
    </comment>
    <comment ref="A133" authorId="1" shapeId="0" xr:uid="{C6DF6248-E4B2-49C1-9582-798FAAA8E750}">
      <text>
        <r>
          <rPr>
            <sz val="9"/>
            <color indexed="81"/>
            <rFont val="Tahoma"/>
            <family val="2"/>
          </rPr>
          <t>max. 10 % des MPPB können eingerechnet werden, sofern diese Personen binnen eines Jahres ab Dienstantritt eine berufsbegleitende Ausbildung nach § 16 Oö. Alten- und Pflegeheimverordnung Abs. 1 Z 1 bis 6 beginnen und diese binnen zwei Jahren ab Dienstantritt abschließen, im Ausmaß von 90 % ihres Beschäftigungsausmaßes.</t>
        </r>
      </text>
    </comment>
    <comment ref="A135" authorId="0" shapeId="0" xr:uid="{5B4654DB-1C88-470E-959C-12387246EBD6}">
      <text>
        <r>
          <rPr>
            <sz val="9"/>
            <color indexed="81"/>
            <rFont val="Tahoma"/>
            <family val="2"/>
          </rPr>
          <t>Alle Arten von Hilfskräften, die keinem anderen Funktionspersonal zugeordnet werden können und in bewohnten Geschoßen tätig sind, aber bewohnerferne Tätigkeiten durchführen.</t>
        </r>
      </text>
    </comment>
    <comment ref="E139" authorId="4" shapeId="0" xr:uid="{00000000-0006-0000-0000-000023000000}">
      <text>
        <r>
          <rPr>
            <sz val="9"/>
            <color indexed="81"/>
            <rFont val="Tahoma"/>
            <family val="2"/>
          </rPr>
          <t>bitte Anzahl der KZP-Gäste, die am Monatsletzten im Haus sind, eintragen; Folgemonate analog ausfüllen</t>
        </r>
      </text>
    </comment>
    <comment ref="A143" authorId="1" shapeId="0" xr:uid="{08561920-FDBC-4C21-B28E-C27FBF117468}">
      <text>
        <r>
          <rPr>
            <sz val="9"/>
            <color indexed="81"/>
            <rFont val="Tahoma"/>
            <family val="2"/>
          </rPr>
          <t>entspricht 55% des MPPB</t>
        </r>
      </text>
    </comment>
    <comment ref="A144" authorId="1" shapeId="0" xr:uid="{E224399C-2A03-4406-8363-1267920610E9}">
      <text>
        <r>
          <rPr>
            <sz val="9"/>
            <color indexed="81"/>
            <rFont val="Tahoma"/>
            <family val="2"/>
          </rPr>
          <t>maximal 20 % des MPPB</t>
        </r>
      </text>
    </comment>
    <comment ref="A145" authorId="1" shapeId="0" xr:uid="{7AA52A72-04C8-431D-9474-8D4141FE4E9C}">
      <text>
        <r>
          <rPr>
            <sz val="9"/>
            <color indexed="81"/>
            <rFont val="Tahoma"/>
            <family val="2"/>
          </rPr>
          <t>maximal 10 % des MPPB</t>
        </r>
      </text>
    </comment>
    <comment ref="A147" authorId="1" shapeId="0" xr:uid="{03E5C7D5-A7F7-4D9E-9D8B-A7E8E54AEF9E}">
      <text>
        <r>
          <rPr>
            <sz val="9"/>
            <color indexed="81"/>
            <rFont val="Tahoma"/>
            <family val="2"/>
          </rPr>
          <t>25 % des MPPB, bei Personalmangel jedoch mind. 20 % des MPPB</t>
        </r>
      </text>
    </comment>
    <comment ref="C156" authorId="0" shapeId="0" xr:uid="{19B4F314-C662-42AC-80E0-EF168506E30E}">
      <text>
        <r>
          <rPr>
            <sz val="9"/>
            <color indexed="81"/>
            <rFont val="Tahoma"/>
            <family val="2"/>
          </rPr>
          <t xml:space="preserve">Sollten aufgrund von Personalmangel keine 20 % DGKP/PFA erreicht werden können, so kann bis zum Ablauf des 31.12.2024 die LBPD im gewohnten Prozentsatz (je nach Anzahl der Plätze) in den MPPB eingerechnet werden. </t>
        </r>
      </text>
    </comment>
    <comment ref="D156" authorId="1" shapeId="0" xr:uid="{3467482E-0D2E-4F65-B191-A62C3560CAFD}">
      <text>
        <r>
          <rPr>
            <sz val="9"/>
            <color indexed="81"/>
            <rFont val="Segoe UI"/>
            <family val="2"/>
          </rPr>
          <t>bitte überschreiben, falls im Rahmen der Übergangsfrist eine prozentuelle Einrechnung erfolgt</t>
        </r>
      </text>
    </comment>
    <comment ref="F156" authorId="1" shapeId="0" xr:uid="{72EF7263-D1B5-4A11-88F6-61B4AC02AC13}">
      <text>
        <r>
          <rPr>
            <sz val="9"/>
            <color indexed="81"/>
            <rFont val="Segoe UI"/>
            <family val="2"/>
          </rPr>
          <t>bitte überschreiben, falls im Rahmen der Übergangsfrist eine prozentuelle Einrechnung erfolgt</t>
        </r>
      </text>
    </comment>
    <comment ref="H156" authorId="1" shapeId="0" xr:uid="{080B71E0-ACAC-427A-AF37-6F1CE0A106BE}">
      <text>
        <r>
          <rPr>
            <sz val="9"/>
            <color indexed="81"/>
            <rFont val="Segoe UI"/>
            <family val="2"/>
          </rPr>
          <t>bitte überschreiben, falls im Rahmen der Übergangsfrist eine prozentuelle Einrechnung erfolgt</t>
        </r>
      </text>
    </comment>
    <comment ref="J156" authorId="1" shapeId="0" xr:uid="{E08A021C-F72A-44B5-B137-88769D82A626}">
      <text>
        <r>
          <rPr>
            <sz val="9"/>
            <color indexed="81"/>
            <rFont val="Segoe UI"/>
            <family val="2"/>
          </rPr>
          <t>bitte überschreiben, falls im Rahmen der Übergangsfrist eine prozentuelle Einrechnung erfolgt</t>
        </r>
      </text>
    </comment>
    <comment ref="L156" authorId="1" shapeId="0" xr:uid="{78392AA2-8471-47C5-A46D-E0C214527303}">
      <text>
        <r>
          <rPr>
            <sz val="9"/>
            <color indexed="81"/>
            <rFont val="Segoe UI"/>
            <family val="2"/>
          </rPr>
          <t>bitte überschreiben, falls im Rahmen der Übergangsfrist eine prozentuelle Einrechnung erfolgt</t>
        </r>
      </text>
    </comment>
    <comment ref="N156" authorId="1" shapeId="0" xr:uid="{08D55AA5-7D1F-40DB-B515-7BF6E5EDB643}">
      <text>
        <r>
          <rPr>
            <sz val="9"/>
            <color indexed="81"/>
            <rFont val="Tahoma"/>
            <family val="2"/>
          </rPr>
          <t>Bitte überschreiben, falls im Rahmen der Übergangsfrist eine prozentuelle Einrechnung erfolgt.</t>
        </r>
      </text>
    </comment>
    <comment ref="B182" authorId="1" shapeId="0" xr:uid="{00000000-0006-0000-0000-000031000000}">
      <text>
        <r>
          <rPr>
            <sz val="9"/>
            <color indexed="81"/>
            <rFont val="Tahoma"/>
            <family val="2"/>
          </rPr>
          <t>hier sind auch jene Personen zu zählen, für die noch kein PG beantragt/gewährt wurde</t>
        </r>
      </text>
    </comment>
    <comment ref="C182" authorId="2" shapeId="0" xr:uid="{00000000-0006-0000-0000-000032000000}">
      <text>
        <r>
          <rPr>
            <sz val="9"/>
            <color indexed="81"/>
            <rFont val="Tahoma"/>
            <family val="2"/>
          </rPr>
          <t>hier sind auch jene Personen zu zählen, für die noch kein PG beantragt/ gewährt wurde, die aber lt. Einschätzung des Heimes einen Pflegebedarf haben; die eingeschätzte PG-Stufe ist in der entsprechenden Spalte (F bis L) einzutragen</t>
        </r>
      </text>
    </comment>
    <comment ref="C183" authorId="2" shapeId="0" xr:uid="{00000000-0006-0000-0000-000033000000}">
      <text>
        <r>
          <rPr>
            <sz val="9"/>
            <color indexed="81"/>
            <rFont val="Tahoma"/>
            <family val="2"/>
          </rPr>
          <t>Bei Nichtzutreffen Felder bitte mit "0" ausfüllen.</t>
        </r>
      </text>
    </comment>
    <comment ref="C190" authorId="3" shapeId="0" xr:uid="{00000000-0006-0000-0000-000034000000}">
      <text>
        <r>
          <rPr>
            <sz val="9"/>
            <color indexed="81"/>
            <rFont val="Tahoma"/>
            <family val="2"/>
          </rPr>
          <t>für diese HB läuft
- Neuantrag oder
- Erhöhungsantrag oder
- Klage</t>
        </r>
      </text>
    </comment>
    <comment ref="G258" authorId="1" shapeId="0" xr:uid="{13E8F4F8-2CFA-4877-83BE-DD51EDC8F776}">
      <text>
        <r>
          <rPr>
            <sz val="9"/>
            <color indexed="81"/>
            <rFont val="Tahoma"/>
            <family val="2"/>
          </rPr>
          <t xml:space="preserve">• wenn </t>
        </r>
        <r>
          <rPr>
            <b/>
            <sz val="9"/>
            <color indexed="81"/>
            <rFont val="Tahoma"/>
            <family val="2"/>
          </rPr>
          <t>absehbar</t>
        </r>
        <r>
          <rPr>
            <sz val="9"/>
            <color indexed="81"/>
            <rFont val="Tahoma"/>
            <family val="2"/>
          </rPr>
          <t xml:space="preserve"> ist, dass der/die Mitarbeiter/in länger als 6 Wochen in Krankenstand sein wird, sind diese PE ab Bekanntwerden abzuziehen,
• wenn </t>
        </r>
        <r>
          <rPr>
            <b/>
            <sz val="9"/>
            <color indexed="81"/>
            <rFont val="Tahoma"/>
            <family val="2"/>
          </rPr>
          <t>nicht absehbar</t>
        </r>
        <r>
          <rPr>
            <sz val="9"/>
            <color indexed="81"/>
            <rFont val="Tahoma"/>
            <family val="2"/>
          </rPr>
          <t xml:space="preserve"> ist, wie lange der/die MA in Krankenstand sein wird, sind diese PE ab Beginn der 7. Woche Krankenstand abzuziehen,
• Pflegepersonal in Altersteilzeit-Freizeitphase oder in Sabbatical ist jeweils ab Beginn abzuziehen/herauszurechnen.
• Werdende Mütter mit Eintritt in das sechste Schwangerschaftsmonat sind nur mehr zu 50 Prozent ihres Beschäftigungsausmaßes zu berücksichtigen. Sofern sich dadurch eine Unterschreitung des MPPB ergibt, ist diese Regelung bis zum Ablauf des 31. Dezember 2024 nicht anzuwenden.
• Sollten aufgrund von Personalmangel keine 20 % DGKP/PFA erreicht werden können, so kann bis zum Ablauf des 31.12.2024 auch die LBPD im gewohnten Prozentsatz (je nach Anzahl der Plätze) in den MPPB eingerechnet werden. </t>
        </r>
      </text>
    </comment>
    <comment ref="E263" authorId="4" shapeId="0" xr:uid="{2305F1EF-819D-4E2B-91EE-1AFD39867453}">
      <text>
        <r>
          <rPr>
            <sz val="9"/>
            <color indexed="81"/>
            <rFont val="Tahoma"/>
            <family val="2"/>
          </rPr>
          <t>hier bitte das volle Beschäftigungsausmaß eintragen; die Herausrechnung bzw. die ggf. notwendige Einrechnung der LBPD gemäß Übergangsfrist der HVO erfolgt in den Zeilen 277 bzw. 278</t>
        </r>
      </text>
    </comment>
    <comment ref="E266" authorId="4" shapeId="0" xr:uid="{2F968C3A-A76E-46B4-9480-16BB4D15D800}">
      <text>
        <r>
          <rPr>
            <sz val="9"/>
            <color indexed="81"/>
            <rFont val="Tahoma"/>
            <family val="2"/>
          </rPr>
          <t>hier bitte das volle Beschäftigungsausmaß eintragen; der Abzug aufgrund der 39 Std.-Woche erfolgt in den Zeilen 277 bzw. 279</t>
        </r>
      </text>
    </comment>
    <comment ref="E272" authorId="4" shapeId="0" xr:uid="{CE0738FD-05FC-4A8F-88F3-431B3EFC3F69}">
      <text>
        <r>
          <rPr>
            <sz val="9"/>
            <color indexed="81"/>
            <rFont val="Segoe UI"/>
            <family val="2"/>
          </rPr>
          <t>hier bitte das volle Beschäftigungsausmaß eintragen; der Abzug des Überhanges (bei über 20 % des MPPB) erfolgt in den Zeilen 129 bzw. 132</t>
        </r>
      </text>
    </comment>
    <comment ref="E273" authorId="4" shapeId="0" xr:uid="{98FAF5E0-BF38-4BC8-B0B7-44D3C4393958}">
      <text>
        <r>
          <rPr>
            <sz val="9"/>
            <color indexed="81"/>
            <rFont val="Segoe UI"/>
            <family val="2"/>
          </rPr>
          <t>hier bitte das volle Beschäftigungsausmaß eintragen; der Abzug des Überhanges (bei über 20 % des MPPB) erfolgt in den Zeilen 129 bzw. 132</t>
        </r>
      </text>
    </comment>
    <comment ref="E274" authorId="4" shapeId="0" xr:uid="{E4615FEE-7DF6-4FCF-85BA-E15A3F2DB49D}">
      <text>
        <r>
          <rPr>
            <sz val="9"/>
            <color indexed="81"/>
            <rFont val="Tahoma"/>
            <family val="2"/>
          </rPr>
          <t>hier bitte das volle Beschäftigungsausmaß eintragen; der Abzug des Überhanges (bei über 20 % des MPPB) erfolgt in den Zeilen 277 bzw. 280</t>
        </r>
      </text>
    </comment>
    <comment ref="A275" authorId="0" shapeId="0" xr:uid="{D67A2DBB-6E01-4F8F-899E-79BE939FE1FA}">
      <text>
        <r>
          <rPr>
            <sz val="9"/>
            <color indexed="81"/>
            <rFont val="Tahoma"/>
            <family val="2"/>
          </rPr>
          <t>Personal in Ausbildung, welches bewohnernahe Tätigkeiten übernimmt</t>
        </r>
      </text>
    </comment>
    <comment ref="E275" authorId="4" shapeId="0" xr:uid="{31435ED6-12AE-47B8-8B60-2CD7DA352A5F}">
      <text>
        <r>
          <rPr>
            <sz val="9"/>
            <color indexed="81"/>
            <rFont val="Tahoma"/>
            <family val="2"/>
          </rPr>
          <t>hier bitte nur 90 % des Beschäftigungsausmaßes eintragen!; der Abzug des Überhanges (bei über 10 % des MPPB) erfolgt in den Zeilen 277 bzw. 281</t>
        </r>
      </text>
    </comment>
    <comment ref="A276" authorId="1" shapeId="0" xr:uid="{EAED735B-A8E1-4B6D-9747-B152962F5A0A}">
      <text>
        <r>
          <rPr>
            <sz val="9"/>
            <color indexed="81"/>
            <rFont val="Tahoma"/>
            <family val="2"/>
          </rPr>
          <t>Summe des eingesetzten Pflegepersonals, ungeachtet dessen Anrechenbarkeit nach den Vorgaben zur Berechnung des Mindest-Pflegepersonalbedarfes (MPPB)</t>
        </r>
      </text>
    </comment>
    <comment ref="A277" authorId="1" shapeId="0" xr:uid="{6D92F619-5F85-4A69-9C12-41B51E70F10C}">
      <text>
        <r>
          <rPr>
            <sz val="9"/>
            <color indexed="81"/>
            <rFont val="Tahoma"/>
            <family val="2"/>
          </rPr>
          <t>abgezogen wurden hier nach Maßgabe der entsprechenden Vorgaben:
LBPD und ggf. 1 h bei 39 Std.-Woche der FSB"A"</t>
        </r>
      </text>
    </comment>
    <comment ref="A278" authorId="0" shapeId="0" xr:uid="{4C6D1DCA-3782-40BA-8C1D-129E1B3FB409}">
      <text>
        <r>
          <rPr>
            <sz val="9"/>
            <color indexed="81"/>
            <rFont val="Tahoma"/>
            <family val="2"/>
          </rPr>
          <t>Der Anteil der LBPD wird nur dann berücksichtigt, wenn der Anteil DGKP/PFA unter 20 % liegt</t>
        </r>
      </text>
    </comment>
    <comment ref="A279" authorId="1" shapeId="0" xr:uid="{8FF24FED-5AA9-4A0F-8542-6EB1A0EED32B}">
      <text>
        <r>
          <rPr>
            <sz val="9"/>
            <color indexed="81"/>
            <rFont val="Tahoma"/>
            <family val="2"/>
          </rPr>
          <t>hier wird ggf. die 39 Std.-Woche berücksichtigt</t>
        </r>
      </text>
    </comment>
    <comment ref="A280" authorId="1" shapeId="0" xr:uid="{B31DD25A-7EFB-4936-A3E4-C97D35CE7B3E}">
      <text>
        <r>
          <rPr>
            <sz val="9"/>
            <color indexed="81"/>
            <rFont val="Tahoma"/>
            <family val="2"/>
          </rPr>
          <t>max. 20 % des MPPB können eingerechnet werden</t>
        </r>
      </text>
    </comment>
    <comment ref="A281" authorId="1" shapeId="0" xr:uid="{F43FE490-0545-4146-8BB2-7DFD5631C5DD}">
      <text>
        <r>
          <rPr>
            <sz val="9"/>
            <color indexed="81"/>
            <rFont val="Tahoma"/>
            <family val="2"/>
          </rPr>
          <t>max. 10 % des MPPB können eingerechnet werden, sofern diese Personen binnen eines Jahres ab Dienstantritt eine berufsbegleitende Ausbildung nach § 16 Oö. Alten- und Pflegeheimverordnung Abs. 1 Z 1 bis 6 beginnen und diese binnen zwei Jahren ab Dienstantritt abschließen, im Ausmaß von 90 % ihres Beschäftigungsausmaßes.</t>
        </r>
      </text>
    </comment>
    <comment ref="A283" authorId="0" shapeId="0" xr:uid="{143415B2-FFEC-463F-8605-933A79552B24}">
      <text>
        <r>
          <rPr>
            <sz val="9"/>
            <color indexed="81"/>
            <rFont val="Tahoma"/>
            <family val="2"/>
          </rPr>
          <t>Alle Arten von Hilfskräften, die keinem anderen Funktionspersonal zugeordnet werden können und in bewohnten Geschoßen tätig sind, aber bewohnerferne Tätigkeiten durchführen.</t>
        </r>
      </text>
    </comment>
    <comment ref="E287" authorId="4" shapeId="0" xr:uid="{4572C266-610B-4B32-9E5D-1F14C4827ADB}">
      <text>
        <r>
          <rPr>
            <sz val="9"/>
            <color indexed="81"/>
            <rFont val="Tahoma"/>
            <family val="2"/>
          </rPr>
          <t>bitte Anzahl der KZP-Gäste, die am Monatsletzten im Haus sind, eintragen; Folgemonate analog ausfüllen</t>
        </r>
      </text>
    </comment>
    <comment ref="A291" authorId="1" shapeId="0" xr:uid="{961753EC-F68D-4CE3-9326-5FE7FB694847}">
      <text>
        <r>
          <rPr>
            <sz val="9"/>
            <color indexed="81"/>
            <rFont val="Tahoma"/>
            <family val="2"/>
          </rPr>
          <t>entspricht 55% des MPPB</t>
        </r>
      </text>
    </comment>
    <comment ref="A292" authorId="1" shapeId="0" xr:uid="{2DD5789D-F4DF-4606-8A67-B17959857C18}">
      <text>
        <r>
          <rPr>
            <sz val="9"/>
            <color indexed="81"/>
            <rFont val="Tahoma"/>
            <family val="2"/>
          </rPr>
          <t>maximal 20 % des MPPB</t>
        </r>
      </text>
    </comment>
    <comment ref="A293" authorId="1" shapeId="0" xr:uid="{378DBFA7-585C-4A45-8727-2227706CDBF1}">
      <text>
        <r>
          <rPr>
            <sz val="9"/>
            <color indexed="81"/>
            <rFont val="Tahoma"/>
            <family val="2"/>
          </rPr>
          <t>maximal 10 % des MPPB</t>
        </r>
      </text>
    </comment>
    <comment ref="A295" authorId="1" shapeId="0" xr:uid="{E02AB41A-359E-4281-88DD-6D5602A66CB0}">
      <text>
        <r>
          <rPr>
            <sz val="9"/>
            <color indexed="81"/>
            <rFont val="Tahoma"/>
            <family val="2"/>
          </rPr>
          <t>25 % des MPPB, bei Personalmangel jedoch mind. 20 % des MPPB</t>
        </r>
      </text>
    </comment>
    <comment ref="C304" authorId="0" shapeId="0" xr:uid="{1158FFF2-B9A4-4DFE-B497-F8AF9372B48F}">
      <text>
        <r>
          <rPr>
            <sz val="9"/>
            <color indexed="81"/>
            <rFont val="Tahoma"/>
            <family val="2"/>
          </rPr>
          <t xml:space="preserve">Sollten aufgrund von Personalmangel keine 20 % DGKP/PFA erreicht werden können, so kann bis zum Ablauf des 31.12.2024 die LBPD im gewohnten Prozentsatz (je nach Anzahl der Plätze) in den MPPB eingerechnet werden. </t>
        </r>
      </text>
    </comment>
    <comment ref="D304" authorId="1" shapeId="0" xr:uid="{EBF217F9-58F8-46CE-9141-4DEDDD8AEB20}">
      <text>
        <r>
          <rPr>
            <sz val="9"/>
            <color indexed="81"/>
            <rFont val="Tahoma"/>
            <family val="2"/>
          </rPr>
          <t>Bitte überschreiben, falls im Rahmen der Übergangsfrist eine prozentuelle Einrechnung erfolgt.</t>
        </r>
      </text>
    </comment>
    <comment ref="F304" authorId="1" shapeId="0" xr:uid="{7501C39C-DC5E-430B-A619-BE07ABE429D9}">
      <text>
        <r>
          <rPr>
            <sz val="9"/>
            <color indexed="81"/>
            <rFont val="Segoe UI"/>
            <family val="2"/>
          </rPr>
          <t>bitte überschreiben, falls im Rahmen der Übergangsfrist eine prozentuelle Einrechnung erfolgt</t>
        </r>
      </text>
    </comment>
    <comment ref="H304" authorId="1" shapeId="0" xr:uid="{481AB57C-E5CB-4FB3-9988-3B85CDD4678B}">
      <text>
        <r>
          <rPr>
            <sz val="9"/>
            <color indexed="81"/>
            <rFont val="Segoe UI"/>
            <family val="2"/>
          </rPr>
          <t>bitte überschreiben, falls im Rahmen der Übergangsfrist eine prozentuelle Einrechnung erfolgt</t>
        </r>
      </text>
    </comment>
    <comment ref="J304" authorId="1" shapeId="0" xr:uid="{E805EAE0-037D-4D03-8187-C1FACC60EFD9}">
      <text>
        <r>
          <rPr>
            <sz val="9"/>
            <color indexed="81"/>
            <rFont val="Segoe UI"/>
            <family val="2"/>
          </rPr>
          <t>bitte überschreiben, falls im Rahmen der Übergangsfrist eine prozentuelle Einrechnung erfolgt</t>
        </r>
      </text>
    </comment>
    <comment ref="L304" authorId="1" shapeId="0" xr:uid="{B0359A5A-5BC8-429E-A36C-0525A20E0697}">
      <text>
        <r>
          <rPr>
            <sz val="9"/>
            <color indexed="81"/>
            <rFont val="Segoe UI"/>
            <family val="2"/>
          </rPr>
          <t>bitte überschreiben, falls im Rahmen der Übergangsfrist eine prozentuelle Einrechnung erfolgt</t>
        </r>
      </text>
    </comment>
    <comment ref="N304" authorId="1" shapeId="0" xr:uid="{61146067-0056-441A-9AFD-1988E9A22EA9}">
      <text>
        <r>
          <rPr>
            <sz val="9"/>
            <color indexed="81"/>
            <rFont val="Segoe UI"/>
            <family val="2"/>
          </rPr>
          <t>bitte überschreiben, falls im Rahmen der Übergangsfrist eine prozentuelle Einrechnung erfolgt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Wiesinger, Renate (So)</author>
    <author>Pröll, Anita</author>
    <author>P08714511</author>
  </authors>
  <commentList>
    <comment ref="D16" authorId="0" shapeId="0" xr:uid="{B1879444-7DD6-4E4D-85E0-A03BA0A71AA9}">
      <text>
        <r>
          <rPr>
            <sz val="9"/>
            <color indexed="81"/>
            <rFont val="Tahoma"/>
            <family val="2"/>
          </rPr>
          <t>entspricht der Differenz von D12 und D14</t>
        </r>
      </text>
    </comment>
    <comment ref="I16" authorId="0" shapeId="0" xr:uid="{5E21B278-BE7D-4421-8F5C-0AA243A9C5AE}">
      <text>
        <r>
          <rPr>
            <sz val="9"/>
            <color indexed="81"/>
            <rFont val="Tahoma"/>
            <family val="2"/>
          </rPr>
          <t>Verplante Plätze sind Plätze, wo die Aufnahme</t>
        </r>
        <r>
          <rPr>
            <b/>
            <sz val="9"/>
            <color indexed="81"/>
            <rFont val="Tahoma"/>
            <family val="2"/>
          </rPr>
          <t xml:space="preserve"> </t>
        </r>
        <r>
          <rPr>
            <b/>
            <sz val="9"/>
            <color indexed="46"/>
            <rFont val="Tahoma"/>
            <family val="2"/>
          </rPr>
          <t>innerhalb des nächsten Monats</t>
        </r>
        <r>
          <rPr>
            <sz val="9"/>
            <color indexed="81"/>
            <rFont val="Tahoma"/>
            <family val="2"/>
          </rPr>
          <t xml:space="preserve"> bereits vereinbart wurde, aber noch nicht erfolgt ist und zum Stichtag noch kein Heimentgelt verrechnet wird.  Wenn ein Platz in einer 2-P-WE nicht vergeben werden kann (weil z.B. der Ehepartner gestorben ist), kann er als verplanter Platz gezählt werden und scheint damit nicht als freier Platz auf.</t>
        </r>
      </text>
    </comment>
    <comment ref="I18" authorId="1" shapeId="0" xr:uid="{8CFE889E-D589-4927-92A0-944B126B030F}">
      <text>
        <r>
          <rPr>
            <b/>
            <sz val="9"/>
            <color indexed="46"/>
            <rFont val="Tahoma"/>
            <family val="2"/>
          </rPr>
          <t>Hier sind jene Heimplätze anzugeben, die aufgrund von Neubau, Generalsanierung oder Umbau schon längere Zeit gesperrt sind.</t>
        </r>
      </text>
    </comment>
    <comment ref="I19" authorId="2" shapeId="0" xr:uid="{FE02F8A3-B927-40F6-8D35-18E1995F83D5}">
      <text>
        <r>
          <rPr>
            <sz val="9"/>
            <color indexed="81"/>
            <rFont val="Tahoma"/>
            <family val="2"/>
          </rPr>
          <t xml:space="preserve">Der Mindestpflegepersonalbedarf ist zu 100% oder mehr zu erfüllen, </t>
        </r>
        <r>
          <rPr>
            <b/>
            <sz val="9"/>
            <color indexed="46"/>
            <rFont val="Tahoma"/>
            <family val="2"/>
          </rPr>
          <t>der Anteil an DGKP/PFA hat mindestens 20 % zu betragen</t>
        </r>
        <r>
          <rPr>
            <sz val="9"/>
            <color indexed="81"/>
            <rFont val="Tahoma"/>
            <family val="2"/>
          </rPr>
          <t xml:space="preserve">. Steht nicht genügend qualifiziertes Pflegepersonal zur Verfügung, dürfen freiwerdende Plätze nicht vergeben werden.
</t>
        </r>
        <r>
          <rPr>
            <b/>
            <sz val="9"/>
            <color indexed="46"/>
            <rFont val="Tahoma"/>
            <family val="2"/>
          </rPr>
          <t xml:space="preserve">Hier sind nur jene Plätze anzugeben, deren Vergabe tatsächlich eine Verringerung des Erfüllungsgrades des MPPB unter 100 % oder des Anteils an DGKP/PFA unter 20 % verursachen würden. </t>
        </r>
      </text>
    </comment>
    <comment ref="I20" authorId="1" shapeId="0" xr:uid="{7A346E48-5DCF-4C26-A1C5-BCB75919303C}">
      <text>
        <r>
          <rPr>
            <b/>
            <sz val="9"/>
            <color indexed="46"/>
            <rFont val="Tahoma"/>
            <family val="2"/>
          </rPr>
          <t>z.B. Todesfall am Stichtag, vorübergehende Verwendung als Mitarbeiterunterkunft, Zimmerrenovierung, keine Nachfrage, Plätze nicht pflegegerecht, mangelnde hausärztliche Versorgung,...</t>
        </r>
      </text>
    </comment>
    <comment ref="D22" authorId="0" shapeId="0" xr:uid="{DA9B957D-00EF-4AEA-B4A4-7FF3452CFB68}">
      <text>
        <r>
          <rPr>
            <sz val="9"/>
            <color indexed="81"/>
            <rFont val="Tahoma"/>
            <family val="2"/>
          </rPr>
          <t>Ein Aufnahmestopp, welcher von der Heimleitung bzw. vom Träger/Betreiber verhängt wurde.</t>
        </r>
      </text>
    </comment>
    <comment ref="B24" authorId="1" shapeId="0" xr:uid="{FD81C7FF-2533-4BBA-94BE-3CD4C02FA5BC}">
      <text>
        <r>
          <rPr>
            <b/>
            <sz val="9"/>
            <color indexed="46"/>
            <rFont val="Tahoma"/>
            <family val="2"/>
          </rPr>
          <t>Hier sind all jene Mitarbeiter:innen anzugeben, mit denen ein aufrechtes Dienstverhältnis bzw. ein Leasingvertrag besteht. (auch Personal in Langzeitkrankenstand, Sabbatical, Karenz u.ä.)</t>
        </r>
      </text>
    </comment>
  </commentList>
</comments>
</file>

<file path=xl/sharedStrings.xml><?xml version="1.0" encoding="utf-8"?>
<sst xmlns="http://schemas.openxmlformats.org/spreadsheetml/2006/main" count="1395" uniqueCount="342">
  <si>
    <t>Pflegebedarf aller Heimbewohnerinnen und Bewohner inkl. Kurzzeitpflegegäste im Jahr</t>
  </si>
  <si>
    <t>1.</t>
  </si>
  <si>
    <t>Halbjahr</t>
  </si>
  <si>
    <t>Std.</t>
  </si>
  <si>
    <t>Durchschnitt 1. HJ</t>
  </si>
  <si>
    <t>Schlüssel</t>
  </si>
  <si>
    <t>PG-Stufe</t>
  </si>
  <si>
    <t>Personal- bedarf lt. PG-Bescheid</t>
  </si>
  <si>
    <t>kein PG</t>
  </si>
  <si>
    <t>Summe</t>
  </si>
  <si>
    <t>Bewohneranzahl / offene Verfahren:</t>
  </si>
  <si>
    <t xml:space="preserve">1 : </t>
  </si>
  <si>
    <t>(diese Kennzahl ist der Indikator für den durchschnittlichen Pflegebedarf aller HB,</t>
  </si>
  <si>
    <t>die Berechnung einer durchschnittlichen Pflegegeld-Stufe ist nicht zulässig!)</t>
  </si>
  <si>
    <t>derzeitige PG-Stufe</t>
  </si>
  <si>
    <t>Anzahl offene Verfahren</t>
  </si>
  <si>
    <t>erwartete Einstufung</t>
  </si>
  <si>
    <t>Personen</t>
  </si>
  <si>
    <t>PE</t>
  </si>
  <si>
    <t>Therapeut/innen</t>
  </si>
  <si>
    <t>Mindestpflegepersonalbedarf:</t>
  </si>
  <si>
    <t>ERFÜLLUNG MPPB</t>
  </si>
  <si>
    <t>%</t>
  </si>
  <si>
    <t>2.</t>
  </si>
  <si>
    <t>Bewohner</t>
  </si>
  <si>
    <t>Bezeichnung des Heimes</t>
  </si>
  <si>
    <t>Durchschnitt 2. HJ</t>
  </si>
  <si>
    <t>Pflegeintensität SOLL (Verhältnis Pflegepersonaleinheit-SOLL zu HB)</t>
  </si>
  <si>
    <t>31.3.</t>
  </si>
  <si>
    <t>30.4.</t>
  </si>
  <si>
    <t>31.5.</t>
  </si>
  <si>
    <t>30.6.</t>
  </si>
  <si>
    <t>31.7.</t>
  </si>
  <si>
    <t>31.8.</t>
  </si>
  <si>
    <t>30.9.</t>
  </si>
  <si>
    <t>30.11.</t>
  </si>
  <si>
    <t>31.12.</t>
  </si>
  <si>
    <t>zum jeweiligen Stichtag</t>
  </si>
  <si>
    <r>
      <rPr>
        <i/>
        <sz val="12"/>
        <color theme="9" tint="-0.249977111117893"/>
        <rFont val="Times New Roman"/>
        <family val="1"/>
      </rPr>
      <t>bitte Pflegegeld-Angaben</t>
    </r>
    <r>
      <rPr>
        <b/>
        <i/>
        <sz val="12"/>
        <color theme="9" tint="-0.249977111117893"/>
        <rFont val="Times New Roman"/>
        <family val="1"/>
      </rPr>
      <t xml:space="preserve"> (Summe LZP + KZP) </t>
    </r>
    <r>
      <rPr>
        <i/>
        <sz val="12"/>
        <color theme="9" tint="-0.249977111117893"/>
        <rFont val="Times New Roman"/>
        <family val="1"/>
      </rPr>
      <t>zum Stichtag eintragen!</t>
    </r>
  </si>
  <si>
    <t>Personen ohne PG bzw. lt. PG-Bescheid</t>
  </si>
  <si>
    <t>bitte Personalangaben und KZP-Gäste zum Stichtag eintragen!</t>
  </si>
  <si>
    <t>bitte Personalangaben zum Stichtag eintragen!</t>
  </si>
  <si>
    <t>Summe Pflegepersonal</t>
  </si>
  <si>
    <r>
      <t xml:space="preserve">Personal- bedarf nach </t>
    </r>
    <r>
      <rPr>
        <b/>
        <sz val="10"/>
        <rFont val="Times New Roman"/>
        <family val="1"/>
      </rPr>
      <t xml:space="preserve">erwarteter
</t>
    </r>
    <r>
      <rPr>
        <sz val="10"/>
        <rFont val="Times New Roman"/>
        <family val="1"/>
      </rPr>
      <t>PG-Einstufung</t>
    </r>
  </si>
  <si>
    <r>
      <t xml:space="preserve">Personal- bedarf nach </t>
    </r>
    <r>
      <rPr>
        <b/>
        <sz val="10"/>
        <rFont val="Times New Roman"/>
        <family val="1"/>
      </rPr>
      <t>erwarteter</t>
    </r>
    <r>
      <rPr>
        <sz val="10"/>
        <rFont val="Times New Roman"/>
        <family val="1"/>
      </rPr>
      <t xml:space="preserve">
PG-Einstufung</t>
    </r>
  </si>
  <si>
    <t>Summe anrechenbares Pflegepersonal</t>
  </si>
  <si>
    <t>31.10.</t>
  </si>
  <si>
    <t>Anteil Pflegeassistent/innen</t>
  </si>
  <si>
    <r>
      <t xml:space="preserve">ERHEBUNG IN DEN OÖ. ALTEN- UND PFLEGEHEIMEN
(Pflegepersonalbedarf)
</t>
    </r>
    <r>
      <rPr>
        <i/>
        <sz val="12"/>
        <color theme="9" tint="-0.249977111117893"/>
        <rFont val="Arial"/>
        <family val="2"/>
      </rPr>
      <t>Langzeitkrankenstände sind hier abzuziehen</t>
    </r>
  </si>
  <si>
    <t>31.1.</t>
  </si>
  <si>
    <t>Anzahl der Wochenstunden einer vollbeschäftigten Pflegekraft im Dienst:</t>
  </si>
  <si>
    <t>Personal- bedarf nach erwarteter
PG-Einstufung</t>
  </si>
  <si>
    <t>Anteil anrechenbares DGKP+PFA am MPPB</t>
  </si>
  <si>
    <t>Diplom. Sozialbetreuer/innen "BA"</t>
  </si>
  <si>
    <t>Diplom. Sozialbetreuer/innen "A"</t>
  </si>
  <si>
    <t>Fach-Sozialbetreuer/innen "A"</t>
  </si>
  <si>
    <t>Fach-Sozialbetreuer/innen "BA"</t>
  </si>
  <si>
    <t>Pflegeassistent/innen PA</t>
  </si>
  <si>
    <r>
      <rPr>
        <b/>
        <u/>
        <sz val="11"/>
        <rFont val="Arial"/>
        <family val="2"/>
      </rPr>
      <t>BETREUUNGS- und PFLEGEPERSONAL</t>
    </r>
    <r>
      <rPr>
        <b/>
        <sz val="11"/>
        <color rgb="FF8037B7"/>
        <rFont val="Arial"/>
        <family val="2"/>
      </rPr>
      <t xml:space="preserve"> </t>
    </r>
    <r>
      <rPr>
        <b/>
        <sz val="11"/>
        <color theme="9" tint="-0.249977111117893"/>
        <rFont val="Arial"/>
        <family val="2"/>
      </rPr>
      <t xml:space="preserve">(inkl. Leasingpersonal und Poolkräfte) </t>
    </r>
    <r>
      <rPr>
        <b/>
        <sz val="11"/>
        <rFont val="Arial"/>
        <family val="2"/>
      </rPr>
      <t>am jeweiligen Stichtag</t>
    </r>
  </si>
  <si>
    <r>
      <t>Pflegepersonal in</t>
    </r>
    <r>
      <rPr>
        <b/>
        <sz val="11"/>
        <color theme="9" tint="-0.249977111117893"/>
        <rFont val="Arial"/>
        <family val="2"/>
      </rPr>
      <t xml:space="preserve"> Langzeit-Krankenstand</t>
    </r>
    <r>
      <rPr>
        <b/>
        <sz val="11"/>
        <rFont val="Arial"/>
        <family val="2"/>
      </rPr>
      <t xml:space="preserve"> ist hier nicht anzugeben </t>
    </r>
    <r>
      <rPr>
        <b/>
        <sz val="11"/>
        <color theme="9" tint="-0.249977111117893"/>
        <rFont val="Arial"/>
        <family val="2"/>
      </rPr>
      <t>(siehe Kommentar), auch nicht Pflegepersonal in Altersteilzeit-Freizeitphase oder Sabbatical (jew. ab Beginn)!</t>
    </r>
  </si>
  <si>
    <t>Fach-Sozialbetreuer/innen "BB"</t>
  </si>
  <si>
    <t>Diplom. Sozialbetreuer/innen "BB"</t>
  </si>
  <si>
    <t>Diplom. Sozialbetreuer/innen "F"</t>
  </si>
  <si>
    <t>Stützpersonal</t>
  </si>
  <si>
    <t>Leitung des Betr.- und Pflegedienstes</t>
  </si>
  <si>
    <t>Summe anrechenbares Stützpersonal</t>
  </si>
  <si>
    <t>davon Kurzzeitpflege-Gäste</t>
  </si>
  <si>
    <t>Mindestbedarf FSB+DSB (ohne BB)</t>
  </si>
  <si>
    <t>es fehlen insgesamt</t>
  </si>
  <si>
    <t>es fehlen an FSB+DSB (ohne BB) und PA</t>
  </si>
  <si>
    <t>Hilfskräfte</t>
  </si>
  <si>
    <t>bei der Berechnung des Mindestpflegepersonalbedarfes dem Pflegepersonal zugerechnet!</t>
  </si>
  <si>
    <t xml:space="preserve">Werdende Mütter mit Eintritt in das sechste Schwangerschaftsmonat sind nur mehr zu 50 Prozent ihres Beschäftigungsausmaßes zu berücksichtigen. Sofern sich dadurch eine Unterschreitung des MPPB ergibt, ist diese Regelung bis zum Ablauf des      31. Dezember 2024 nicht anzuwenden. Sollten aufgrund von Personalmangel keine 20 % DGKP/PFA erreicht werden können, so kann bis zum Ablauf des 31.12.2024 auch die LBPD im gewohnten Prozentsatz (je nach Anzahl der Plätze) in den MPPB eingerechnet werden. </t>
  </si>
  <si>
    <t>Maximalbedarf HH+AB+FSB"BB"/DSB"BB"</t>
  </si>
  <si>
    <t>Maximalbedarf Stützpersonal</t>
  </si>
  <si>
    <t xml:space="preserve">Werdende Mütter mit Eintritt in das sechste Schwangerschaftsmonat sind nur mehr zu 50 Prozent ihres Beschäftigungsausmaßes zu berücksichtigen. Sofern sich dadurch eine Unterschreitung des MPPB ergibt, ist diese Regelung bis zum Ablauf des 31.12.2024 nicht anzuwenden. Sollten aufgrund von Personalmangel keine 20 % DGKP/PFA erreicht werden können, so kann bis zum Ablauf des 31.12.2024 auch die LBPD im gewohnten Prozentsatz (je nach Anzahl der Plätze) in den MPPB eingerechnet werden. </t>
  </si>
  <si>
    <t>Anteil anrechenb. FSB "A" und "BA", DSB "A" und "BA", DSB "F" und PA am MPPB</t>
  </si>
  <si>
    <t>Anteil anrechenb. HH, AB, FSB "BB"und DSB "BB" am MPPB</t>
  </si>
  <si>
    <t>Anteil anrechenb. Stützpersonal am MPPB</t>
  </si>
  <si>
    <t>Summe anrechenbare DGKP/PFA</t>
  </si>
  <si>
    <t>Summe anrechenbare HH, AB, FSB "BB", DSB "BB"</t>
  </si>
  <si>
    <t>insgesamt</t>
  </si>
  <si>
    <t>Wochenarbeitsstunden generell</t>
  </si>
  <si>
    <t>Wochenstunden FSB</t>
  </si>
  <si>
    <t>Angehörige des gehobenen Dienstes DGKP</t>
  </si>
  <si>
    <t>Heimhelfer/innen HH und Altenbetreuer/innen AB</t>
  </si>
  <si>
    <t>Pflegepersonal PERSONEN</t>
  </si>
  <si>
    <t>Pflegepersonal PE</t>
  </si>
  <si>
    <t>Heimbezeichnung</t>
  </si>
  <si>
    <t xml:space="preserve"> </t>
  </si>
  <si>
    <t>MPPB</t>
  </si>
  <si>
    <t>Summe anrechenbares DGKP+PFA</t>
  </si>
  <si>
    <t>Mindestpflegepersonalbedarf</t>
  </si>
  <si>
    <t>anrechenbares Pflegepersonal</t>
  </si>
  <si>
    <t>Erfüllung MPPB</t>
  </si>
  <si>
    <t>Pflegeintensität IST 1:</t>
  </si>
  <si>
    <t>in PE</t>
  </si>
  <si>
    <t>in Prozent</t>
  </si>
  <si>
    <t>Erfüllung MPPB 31.01.2024</t>
  </si>
  <si>
    <t>Erfüllung MPPB 31.03.2024</t>
  </si>
  <si>
    <t>Erfüllung MPPB 30.04.2024</t>
  </si>
  <si>
    <t>Erfüllung MPPB 31.05.2024</t>
  </si>
  <si>
    <t>Erfüllung MPPB 30.06.2024</t>
  </si>
  <si>
    <t>Einrechnung LBPD Jän. 2024</t>
  </si>
  <si>
    <t>Einrechnung LBPD Feb. 2024</t>
  </si>
  <si>
    <t>Einrechnung LBPD März 2024</t>
  </si>
  <si>
    <t>Einrechnung LBPD April 2024</t>
  </si>
  <si>
    <t>Einrechnung LBPD Mai 22024</t>
  </si>
  <si>
    <t>Einrechnung LBPD Juni 2024</t>
  </si>
  <si>
    <t>Personal</t>
  </si>
  <si>
    <t>PG-Einstufungen</t>
  </si>
  <si>
    <t>Einrechnung LBPD Juli 2024</t>
  </si>
  <si>
    <t>Einrechnung LBPD Aug. 2024</t>
  </si>
  <si>
    <t>Einrechnung LBPD Sept. 2024</t>
  </si>
  <si>
    <t>Einrechnung LBPD Okt. 2024</t>
  </si>
  <si>
    <t>Einrechnung LBPD Nov. 2024</t>
  </si>
  <si>
    <t>Einrechnung LBPD Dez. 2024</t>
  </si>
  <si>
    <t>Erfüllung MPPB 31.12.2024</t>
  </si>
  <si>
    <t>Erfüllung MPPB 30.11.2024</t>
  </si>
  <si>
    <t>Erfüllung MPPB 31.10.2024</t>
  </si>
  <si>
    <t>Erfüllung MPPB 30.09.2024</t>
  </si>
  <si>
    <t>Erfüllung MPPB 31.08.2024</t>
  </si>
  <si>
    <t>Erfüllung MPPB 31.07.2024</t>
  </si>
  <si>
    <t>Durchschnitt 2024</t>
  </si>
  <si>
    <t>Freie Plätze</t>
  </si>
  <si>
    <t>Am Stichtag stehen im Heim maximal</t>
  </si>
  <si>
    <t>Am Stichtag wohnen</t>
  </si>
  <si>
    <t>Zum Stichtag stehen im Heim</t>
  </si>
  <si>
    <t xml:space="preserve">Plätze leer, davon sind aber bereits </t>
  </si>
  <si>
    <t>Von den restlichen</t>
  </si>
  <si>
    <t xml:space="preserve"> leer stehenden Plätzen waren</t>
  </si>
  <si>
    <t>Plätze wegen Pflegepersonalmangel nicht vergeben und</t>
  </si>
  <si>
    <t xml:space="preserve">Plätze wegen </t>
  </si>
  <si>
    <t>nicht vergeben.</t>
  </si>
  <si>
    <t>Besteht am Stichtag ein heiminterner Aufnahmestopp?</t>
  </si>
  <si>
    <t>Auswahltabelle:</t>
  </si>
  <si>
    <t>max. verfügbare Plätze</t>
  </si>
  <si>
    <t>Spalte</t>
  </si>
  <si>
    <t>SZ Spallerhof</t>
  </si>
  <si>
    <t>SZ Kleinmünchen</t>
  </si>
  <si>
    <t>SZ Franz Hillinger</t>
  </si>
  <si>
    <t>SZ Franckviertel</t>
  </si>
  <si>
    <t>SZ Dornach/Auhof</t>
  </si>
  <si>
    <t>SZ Neue Heimat</t>
  </si>
  <si>
    <t>SZ Keferfeld/Oed</t>
  </si>
  <si>
    <t>SZ Ebelsberg</t>
  </si>
  <si>
    <t>SZ Pichling</t>
  </si>
  <si>
    <t>SZ Liebigstraße</t>
  </si>
  <si>
    <t>Rudigier Linz</t>
  </si>
  <si>
    <t>SH Franziskusschwestern, Linz</t>
  </si>
  <si>
    <t>SWH Karl Borromäus, Linz</t>
  </si>
  <si>
    <t>SWH St. Anna, Froschberg</t>
  </si>
  <si>
    <t>Haus für Senioren Linz</t>
  </si>
  <si>
    <t>Sonnenhof Freinberg</t>
  </si>
  <si>
    <t>Sonnenhof Lenaupark</t>
  </si>
  <si>
    <t>APH Tabor, Steyr</t>
  </si>
  <si>
    <t>APH Münichholz, Steyr</t>
  </si>
  <si>
    <t>APH Ennsleite, Steyr</t>
  </si>
  <si>
    <t>Haus Leopold Spitzer</t>
  </si>
  <si>
    <t>Haus Neustadt</t>
  </si>
  <si>
    <t>Haus Vogelweide-Laahen</t>
  </si>
  <si>
    <t>Haus Noitzmühle</t>
  </si>
  <si>
    <t>Bruderliebe Wels</t>
  </si>
  <si>
    <t>Haus für Senioren Wels</t>
  </si>
  <si>
    <t>BSZ Altheim</t>
  </si>
  <si>
    <t>BSZ Mattighofen</t>
  </si>
  <si>
    <t>BSZ Ostermiething</t>
  </si>
  <si>
    <t>BSZ Braunau</t>
  </si>
  <si>
    <t>BSZ Eggelsberg</t>
  </si>
  <si>
    <t>APH Maria Rast</t>
  </si>
  <si>
    <t>Haus für Senioren Mauerkirchen</t>
  </si>
  <si>
    <t>BAPH Eferding</t>
  </si>
  <si>
    <t>BAPH Hartkirchen</t>
  </si>
  <si>
    <t>BSH Freistadt</t>
  </si>
  <si>
    <t>BSH Lasberg</t>
  </si>
  <si>
    <t>BSH Pregarten</t>
  </si>
  <si>
    <t>BSH Unterweißenbach</t>
  </si>
  <si>
    <t>APH St. Elisabeth, Rainbach</t>
  </si>
  <si>
    <t>Haus für Senioren Bad Zell</t>
  </si>
  <si>
    <t>BSH Scharnstein</t>
  </si>
  <si>
    <t>BSH Sarsteinerstiftung, Bad Ischl</t>
  </si>
  <si>
    <t>BSH Bad Ischl</t>
  </si>
  <si>
    <t>BSH Weinberghof, Gmunden</t>
  </si>
  <si>
    <t>BSH Ebensee</t>
  </si>
  <si>
    <t>BSH Vorchdorf</t>
  </si>
  <si>
    <t>AWH Altmünster</t>
  </si>
  <si>
    <t>SH Laakirchen</t>
  </si>
  <si>
    <t>Evang. APH Bad Goisern</t>
  </si>
  <si>
    <t>Haus St. Josef Gmunden</t>
  </si>
  <si>
    <t>Brigittaheim Gosau</t>
  </si>
  <si>
    <t>BAPH Gaspoltshofen</t>
  </si>
  <si>
    <t>BAPH Grieskirchen</t>
  </si>
  <si>
    <t>BAPH Peuerbach</t>
  </si>
  <si>
    <t>BAPH Kallham</t>
  </si>
  <si>
    <t>APH Waizenkirchen</t>
  </si>
  <si>
    <t>Marienheim Gallspach</t>
  </si>
  <si>
    <t>St. Raphael Bad Schallerbach</t>
  </si>
  <si>
    <t>BAPH Kirchdorf</t>
  </si>
  <si>
    <t>BAPH Windischgarsten</t>
  </si>
  <si>
    <t>BAPH Kremsmünster</t>
  </si>
  <si>
    <t>BAPH Micheldorf</t>
  </si>
  <si>
    <t>APH Grünburg</t>
  </si>
  <si>
    <t>APH Ried im Traunkreis</t>
  </si>
  <si>
    <t>ZBP Enns</t>
  </si>
  <si>
    <t>ZBP Traun</t>
  </si>
  <si>
    <t>ZBP Leonding</t>
  </si>
  <si>
    <t>ZBP Haid</t>
  </si>
  <si>
    <t>ZBP Hart</t>
  </si>
  <si>
    <t>ZBP Neuhofen/Krems</t>
  </si>
  <si>
    <t>ZBP Hörsching</t>
  </si>
  <si>
    <t>ZBP St. Florian</t>
  </si>
  <si>
    <t>ZBP Dionysen, Traun</t>
  </si>
  <si>
    <t>SWPH Netzwerk Pasching</t>
  </si>
  <si>
    <t>SENIORium Perg</t>
  </si>
  <si>
    <t>SENIORium Mauthausen</t>
  </si>
  <si>
    <t>SENIORium Grein</t>
  </si>
  <si>
    <t>SENIORium Bad Kreuzen</t>
  </si>
  <si>
    <t>SENIORium Baumgartenberg</t>
  </si>
  <si>
    <t>SENIORium Schwertberg</t>
  </si>
  <si>
    <t>SWPH St. Georgen/Gusen</t>
  </si>
  <si>
    <t>PH Ried im Innkreis</t>
  </si>
  <si>
    <t>PH Obernberg am Inn</t>
  </si>
  <si>
    <t>PH Eberschwang</t>
  </si>
  <si>
    <t>SWH Mehrnbach</t>
  </si>
  <si>
    <t>BAPH Lembach</t>
  </si>
  <si>
    <t>BAPH Haslach</t>
  </si>
  <si>
    <t>BAPH Kleinzell i.M.</t>
  </si>
  <si>
    <t>BAPH Aigen-Schlägl</t>
  </si>
  <si>
    <t>BAPH Ulrichsberg</t>
  </si>
  <si>
    <t>BAPH Rohrbach-Berg</t>
  </si>
  <si>
    <t>BAPH Schärding</t>
  </si>
  <si>
    <t>BAPH Schärding Tummelplatz</t>
  </si>
  <si>
    <t>BAPH Andorf</t>
  </si>
  <si>
    <t>BAPH Zell/Pram</t>
  </si>
  <si>
    <t>BAPH Esternberg</t>
  </si>
  <si>
    <t>SWH St. Bernhard</t>
  </si>
  <si>
    <t>BAPH Weyer</t>
  </si>
  <si>
    <t>BSWH Bad Hall</t>
  </si>
  <si>
    <t>BAPH Garsten</t>
  </si>
  <si>
    <t>BAPH Sierning</t>
  </si>
  <si>
    <t>BAPH Wolfern</t>
  </si>
  <si>
    <t>BAPH Ternberg</t>
  </si>
  <si>
    <t>St. Josef Sierning</t>
  </si>
  <si>
    <t>SWH Schloss Hall</t>
  </si>
  <si>
    <t>BSH Engerwitzdorf</t>
  </si>
  <si>
    <t>BSH Bad Leonfelden</t>
  </si>
  <si>
    <t>BSH Walding</t>
  </si>
  <si>
    <t>BSH Gramastetten</t>
  </si>
  <si>
    <t>BSH Hellmonsödt</t>
  </si>
  <si>
    <t>SWH St. Teresa, Bad Mühllacken</t>
  </si>
  <si>
    <t>Haus Elisabeth, Gallneukirchen</t>
  </si>
  <si>
    <t>Haus Abendfrieden, Gallneukirchen</t>
  </si>
  <si>
    <t>BAPH Pfaffing</t>
  </si>
  <si>
    <t>BAPH Attnang-Puchheim</t>
  </si>
  <si>
    <t>BAPH Neukirchen a.d. Vöckla</t>
  </si>
  <si>
    <t>AH Frankenburg</t>
  </si>
  <si>
    <t>APH Frankenmarkt</t>
  </si>
  <si>
    <t>APH Lenzing</t>
  </si>
  <si>
    <t>SWH Mondsee</t>
  </si>
  <si>
    <t>Attergauer Seniorenheim</t>
  </si>
  <si>
    <t>APH Schwanenstadt</t>
  </si>
  <si>
    <t>SH Timelkam</t>
  </si>
  <si>
    <t>SH Vöcklabruck</t>
  </si>
  <si>
    <t>APZ DaHeim in Vöcklamarkt</t>
  </si>
  <si>
    <t>APH St. Klara, Vöcklabruck</t>
  </si>
  <si>
    <t>SH Haus Barbara, Ottnang a.H.</t>
  </si>
  <si>
    <t>BAPH Lambach</t>
  </si>
  <si>
    <t>BAPH Marchtrenk</t>
  </si>
  <si>
    <t>BAPH Thalheim</t>
  </si>
  <si>
    <t>SZ Sonnleiten, Eberstalzell</t>
  </si>
  <si>
    <t>SWPH Gunskirchen</t>
  </si>
  <si>
    <t>SZ Kloster Nazareth, Stadl-Paura</t>
  </si>
  <si>
    <t>zum Stichtag</t>
  </si>
  <si>
    <t>per</t>
  </si>
  <si>
    <t>Plätze für die Langzeit- und Kurzzeitpflege zur Verfügung.</t>
  </si>
  <si>
    <t>maximale Plätze</t>
  </si>
  <si>
    <t>HB LZP+KZP-Gäste</t>
  </si>
  <si>
    <t>Plätze leer</t>
  </si>
  <si>
    <t>verplante Plätze</t>
  </si>
  <si>
    <t>restl. leer stehende Plätze</t>
  </si>
  <si>
    <t>noch nie vergeben</t>
  </si>
  <si>
    <t>wegen Personalmangel nicht vergeben</t>
  </si>
  <si>
    <t>Plätze aus anderen Gründen nicht vergeben</t>
  </si>
  <si>
    <t>andere Gründe</t>
  </si>
  <si>
    <t>heiminterner Aufnahmestopp</t>
  </si>
  <si>
    <t>Erfüllung MPPB 29.02.2024</t>
  </si>
  <si>
    <t>29.2.</t>
  </si>
  <si>
    <t>Pflegefachassistent:innen PFA</t>
  </si>
  <si>
    <t>Fach-Sozialbetreuer:innen "A"</t>
  </si>
  <si>
    <t>Fach-Sozialbetreuer:innen "BA"</t>
  </si>
  <si>
    <t>Diplom. Sozialbetreuer:innen "A"</t>
  </si>
  <si>
    <t>Diplom. Sozialbetreuer:innen "BA"</t>
  </si>
  <si>
    <t>Diplom. Sozialbetreuer:innen "F"</t>
  </si>
  <si>
    <t>Pflegeassistent:innen PA</t>
  </si>
  <si>
    <t>Heimhelfer:innen HH 
und Altenbetreuer:innen AB</t>
  </si>
  <si>
    <t>Fach-Sozialbetreuer:innen "BB"</t>
  </si>
  <si>
    <t>Diplom. Sozialbetreuer:innen "BB"</t>
  </si>
  <si>
    <t>Therapeut:innen</t>
  </si>
  <si>
    <t>Heimbewohner:innen</t>
  </si>
  <si>
    <t>Heimbewohner:innen in der Langzeit- bzw. Kurzzeitpflege.</t>
  </si>
  <si>
    <t>Bewohner:innen nach erwarteter Pflegegeldeinstufung
31.01.2024</t>
  </si>
  <si>
    <t>Bewohner:innen nach erwarteter Pflegegeldeinstufung
29.02.2024</t>
  </si>
  <si>
    <t>Bewohner:innen nach erwarteter Pflegegeldeinstufung
31.03.2024</t>
  </si>
  <si>
    <t>Bewohner:innen nach erwarteter Pflegegeldeinstufung
30.04.2024</t>
  </si>
  <si>
    <t>Bewohner:innen nach erwarteter Pflegegeldeinstufung
31.05.2024</t>
  </si>
  <si>
    <t>Bewohner:innen nach erwarteter Pflegegeldeinstufung
30.06.2024</t>
  </si>
  <si>
    <t>Bewohner:innen nach erwarteter Pflegegeldeinstufung
31.07.2024</t>
  </si>
  <si>
    <t>Bewohner:innen nach erwarteter Pflegegeldeinstufung
31.08.2024</t>
  </si>
  <si>
    <t>Bewohner:innen nach erwarteter Pflegegeldeinstufung
30.09.2024</t>
  </si>
  <si>
    <t>Bewohner:innen nach erwarteter Pflegegeldeinstufung
31.10.2024</t>
  </si>
  <si>
    <t>Bewohner:innen nach erwarteter Pflegegeldeinstufung
30.11.2024</t>
  </si>
  <si>
    <t>Bewohner:innen nach erwarteter Pflegegeldeinstufung
31.12.2024</t>
  </si>
  <si>
    <t>Heimhelfer:innen HH und Altenbetreuer:innen AB</t>
  </si>
  <si>
    <t>Summe anrechenbare FSB "A"</t>
  </si>
  <si>
    <r>
      <t xml:space="preserve">Summe nicht anrechenbares Pflegepersonal </t>
    </r>
    <r>
      <rPr>
        <b/>
        <sz val="10"/>
        <color rgb="FF8A3CC4"/>
        <rFont val="Arial"/>
        <family val="2"/>
      </rPr>
      <t>(inkl. Überhang HH,... und Stützpersonal)</t>
    </r>
  </si>
  <si>
    <t>Summe nicht anrechenb. Pflegepersonal (Therap., Hilfskräfte, Überhang HH, Stützkräfte)</t>
  </si>
  <si>
    <r>
      <t xml:space="preserve">Anzahl der Wochenstunden einer vollbeschäftigten FSB </t>
    </r>
    <r>
      <rPr>
        <b/>
        <sz val="11"/>
        <color rgb="FF8A3CC4"/>
        <rFont val="Times New Roman"/>
        <family val="1"/>
      </rPr>
      <t>A</t>
    </r>
    <r>
      <rPr>
        <b/>
        <sz val="11"/>
        <rFont val="Times New Roman"/>
        <family val="1"/>
      </rPr>
      <t xml:space="preserve"> im Dienst:</t>
    </r>
  </si>
  <si>
    <r>
      <rPr>
        <b/>
        <sz val="10"/>
        <rFont val="Arial"/>
        <family val="2"/>
      </rPr>
      <t>davon</t>
    </r>
    <r>
      <rPr>
        <sz val="10"/>
        <rFont val="Arial"/>
        <family val="2"/>
      </rPr>
      <t xml:space="preserve"> Kurzzeitpflege-Gäste</t>
    </r>
  </si>
  <si>
    <t>Leitung des Betr.- und Pflegedienstes *</t>
  </si>
  <si>
    <t>Übergangsfrist bis 31.12.2024: * LBPD wird zu</t>
  </si>
  <si>
    <t>anrechenb. Pflegepersonal / Erfüllungsgrad:</t>
  </si>
  <si>
    <t>Mindestbedarf DGKP+PFA bei Anteil 20 %</t>
  </si>
  <si>
    <t>Mindestbedarf DGKP+PFA bei Anteil 25 %</t>
  </si>
  <si>
    <t>es fehlen an DGKP+PFA auf Anteil 20 %</t>
  </si>
  <si>
    <t>es fehlen an DGKP+PFA auf Anteil 25 %</t>
  </si>
  <si>
    <r>
      <t xml:space="preserve">Mindestbedarf FSB+DSB (ohne BB) </t>
    </r>
    <r>
      <rPr>
        <sz val="10"/>
        <color rgb="FF8A3CC4"/>
        <rFont val="Arial"/>
        <family val="2"/>
      </rPr>
      <t>und PA</t>
    </r>
  </si>
  <si>
    <t>Summe anrechenbare FSB A</t>
  </si>
  <si>
    <t>Mindestbedarf DGKP+PFA auf 20 %</t>
  </si>
  <si>
    <t>Mindestbedarf DGKP+PFA auf 25 %</t>
  </si>
  <si>
    <t>Plätze verplant.</t>
  </si>
  <si>
    <t>noch nie vergeben (Neu-/Wiedereröffnung in den letzten 2 J.),</t>
  </si>
  <si>
    <t>fix angestelltes Personal</t>
  </si>
  <si>
    <t>Leasingpersonal / Honorarkräfte</t>
  </si>
  <si>
    <t>gesamt</t>
  </si>
  <si>
    <r>
      <t xml:space="preserve">davon </t>
    </r>
    <r>
      <rPr>
        <b/>
        <sz val="10"/>
        <rFont val="Arial"/>
        <family val="2"/>
      </rPr>
      <t>Teilzeit</t>
    </r>
  </si>
  <si>
    <t>ABFRAGE FREIER PLÄTZE (LZP und KZP) 
und PERSONAL gesamt bzw. Teilzeit 
in den oö. Alten- und Pflegeheimen</t>
  </si>
  <si>
    <t>Freie Plätze und Personal gesamt bzw. Teilzeit</t>
  </si>
  <si>
    <t>Personal gesamt in Personen</t>
  </si>
  <si>
    <t>Leasingpersonal in Personen</t>
  </si>
  <si>
    <t>davon in Teilzeit</t>
  </si>
  <si>
    <r>
      <rPr>
        <b/>
        <sz val="12"/>
        <rFont val="Arial"/>
        <family val="2"/>
      </rPr>
      <t>Personal gesamt</t>
    </r>
    <r>
      <rPr>
        <sz val="12"/>
        <rFont val="Arial"/>
        <family val="2"/>
      </rPr>
      <t xml:space="preserve"> (in Personen) (Betreuung und Pflege sowie Verwaltungs- und Funktionspersonal; ohne Lehrlinge, Zivildiener, FSJ, Ehrenamtliche)</t>
    </r>
  </si>
  <si>
    <t>Pflegeintensität SOLL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</si>
</sst>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yyyy"/>
    <numFmt numFmtId="166" formatCode="0.00\ &quot;PE&quot;"/>
    <numFmt numFmtId="167" formatCode="0.000\ &quot;PE&quot;"/>
    <numFmt numFmtId="168" formatCode="0.0"/>
    <numFmt numFmtId="169" formatCode="dd/mm/yyyy;@"/>
  </numFmts>
  <fonts count="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sz val="8"/>
      <name val="Arial"/>
      <family val="2"/>
    </font>
    <font>
      <b/>
      <sz val="10"/>
      <color indexed="10"/>
      <name val="Arial"/>
      <family val="2"/>
    </font>
    <font>
      <b/>
      <sz val="10"/>
      <name val="Arial"/>
      <family val="2"/>
    </font>
    <font>
      <b/>
      <sz val="14"/>
      <name val="Arial"/>
      <family val="2"/>
    </font>
    <font>
      <b/>
      <sz val="12"/>
      <name val="Arial"/>
      <family val="2"/>
    </font>
    <font>
      <sz val="8"/>
      <name val="Helv"/>
    </font>
    <font>
      <b/>
      <sz val="12"/>
      <color indexed="10"/>
      <name val="Arial"/>
      <family val="2"/>
    </font>
    <font>
      <sz val="12"/>
      <name val="Arial"/>
      <family val="2"/>
    </font>
    <font>
      <b/>
      <sz val="12"/>
      <color indexed="17"/>
      <name val="Arial"/>
      <family val="2"/>
    </font>
    <font>
      <sz val="12"/>
      <name val="Helv"/>
    </font>
    <font>
      <sz val="12"/>
      <name val="Times New Roman"/>
      <family val="1"/>
    </font>
    <font>
      <b/>
      <sz val="12"/>
      <name val="Times New Roman"/>
      <family val="1"/>
    </font>
    <font>
      <sz val="10"/>
      <name val="Helv"/>
    </font>
    <font>
      <b/>
      <sz val="10"/>
      <color indexed="10"/>
      <name val="Times New Roman"/>
      <family val="1"/>
    </font>
    <font>
      <sz val="11"/>
      <name val="Times New Roman"/>
      <family val="1"/>
    </font>
    <font>
      <sz val="10"/>
      <name val="Times New Roman"/>
      <family val="1"/>
    </font>
    <font>
      <b/>
      <sz val="11"/>
      <name val="Times New Roman"/>
      <family val="1"/>
    </font>
    <font>
      <b/>
      <sz val="10"/>
      <name val="Times New Roman"/>
      <family val="1"/>
    </font>
    <font>
      <sz val="10"/>
      <name val="Arial"/>
      <family val="2"/>
    </font>
    <font>
      <b/>
      <sz val="10"/>
      <color indexed="53"/>
      <name val="Times New Roman"/>
      <family val="1"/>
    </font>
    <font>
      <i/>
      <sz val="10"/>
      <color indexed="53"/>
      <name val="Times New Roman"/>
      <family val="1"/>
    </font>
    <font>
      <b/>
      <sz val="8"/>
      <name val="Times New Roman"/>
      <family val="1"/>
    </font>
    <font>
      <b/>
      <i/>
      <sz val="10"/>
      <name val="Times New Roman"/>
      <family val="1"/>
    </font>
    <font>
      <i/>
      <sz val="10"/>
      <color indexed="23"/>
      <name val="Times New Roman"/>
      <family val="1"/>
    </font>
    <font>
      <i/>
      <sz val="10"/>
      <name val="Arial"/>
      <family val="2"/>
    </font>
    <font>
      <sz val="8"/>
      <color indexed="81"/>
      <name val="Tahoma"/>
      <family val="2"/>
    </font>
    <font>
      <sz val="10"/>
      <color indexed="22"/>
      <name val="Times New Roman"/>
      <family val="1"/>
    </font>
    <font>
      <b/>
      <i/>
      <sz val="12"/>
      <color indexed="14"/>
      <name val="Times New Roman"/>
      <family val="1"/>
    </font>
    <font>
      <b/>
      <i/>
      <sz val="12"/>
      <color theme="9" tint="-0.249977111117893"/>
      <name val="Times New Roman"/>
      <family val="1"/>
    </font>
    <font>
      <i/>
      <sz val="12"/>
      <color theme="9" tint="-0.249977111117893"/>
      <name val="Times New Roman"/>
      <family val="1"/>
    </font>
    <font>
      <sz val="9"/>
      <color indexed="81"/>
      <name val="Segoe UI"/>
      <family val="2"/>
    </font>
    <font>
      <b/>
      <sz val="10"/>
      <color rgb="FFFF0000"/>
      <name val="Arial"/>
      <family val="2"/>
    </font>
    <font>
      <b/>
      <i/>
      <sz val="11"/>
      <color theme="6" tint="-0.249977111117893"/>
      <name val="Arial"/>
      <family val="2"/>
    </font>
    <font>
      <i/>
      <sz val="10"/>
      <color theme="9" tint="-0.249977111117893"/>
      <name val="Arial"/>
      <family val="2"/>
    </font>
    <font>
      <sz val="8"/>
      <color theme="0"/>
      <name val="Arial"/>
      <family val="2"/>
    </font>
    <font>
      <i/>
      <sz val="12"/>
      <color theme="9" tint="-0.249977111117893"/>
      <name val="Arial"/>
      <family val="2"/>
    </font>
    <font>
      <b/>
      <i/>
      <sz val="11"/>
      <color rgb="FFB935A6"/>
      <name val="Times New Roman"/>
      <family val="1"/>
    </font>
    <font>
      <b/>
      <sz val="11"/>
      <name val="Arial"/>
      <family val="2"/>
    </font>
    <font>
      <b/>
      <u/>
      <sz val="11"/>
      <name val="Arial"/>
      <family val="2"/>
    </font>
    <font>
      <b/>
      <sz val="11"/>
      <color rgb="FF8037B7"/>
      <name val="Arial"/>
      <family val="2"/>
    </font>
    <font>
      <b/>
      <sz val="11"/>
      <color theme="9" tint="-0.249977111117893"/>
      <name val="Arial"/>
      <family val="2"/>
    </font>
    <font>
      <sz val="10"/>
      <color rgb="FFFF0000"/>
      <name val="Arial"/>
      <family val="2"/>
    </font>
    <font>
      <sz val="10"/>
      <color theme="9" tint="-0.249977111117893"/>
      <name val="Arial"/>
      <family val="2"/>
    </font>
    <font>
      <b/>
      <sz val="11"/>
      <color theme="1"/>
      <name val="Arial"/>
      <family val="2"/>
    </font>
    <font>
      <sz val="11"/>
      <color theme="1"/>
      <name val="Arial"/>
      <family val="2"/>
    </font>
    <font>
      <sz val="11"/>
      <name val="Arial"/>
      <family val="2"/>
    </font>
    <font>
      <b/>
      <sz val="9"/>
      <name val="Arial"/>
      <family val="2"/>
    </font>
    <font>
      <b/>
      <sz val="12"/>
      <color indexed="57"/>
      <name val="Arial"/>
      <family val="2"/>
    </font>
    <font>
      <b/>
      <i/>
      <sz val="11"/>
      <color theme="5" tint="-0.249977111117893"/>
      <name val="Arial"/>
      <family val="2"/>
    </font>
    <font>
      <b/>
      <sz val="12"/>
      <color rgb="FF0070C0"/>
      <name val="Arial"/>
      <family val="2"/>
    </font>
    <font>
      <b/>
      <i/>
      <sz val="12"/>
      <name val="Arial"/>
      <family val="2"/>
    </font>
    <font>
      <b/>
      <sz val="10"/>
      <color rgb="FF0070C0"/>
      <name val="Arial"/>
      <family val="2"/>
    </font>
    <font>
      <i/>
      <sz val="9"/>
      <color indexed="23"/>
      <name val="Arial"/>
      <family val="2"/>
    </font>
    <font>
      <b/>
      <sz val="12"/>
      <color rgb="FFFF0000"/>
      <name val="Arial"/>
      <family val="2"/>
    </font>
    <font>
      <u/>
      <sz val="10"/>
      <color indexed="12"/>
      <name val="Arial"/>
      <family val="2"/>
    </font>
    <font>
      <b/>
      <sz val="10"/>
      <color indexed="22"/>
      <name val="Arial"/>
      <family val="2"/>
    </font>
    <font>
      <sz val="10"/>
      <color indexed="22"/>
      <name val="Arial"/>
      <family val="2"/>
    </font>
    <font>
      <sz val="8"/>
      <color indexed="22"/>
      <name val="Helv"/>
    </font>
    <font>
      <i/>
      <sz val="10"/>
      <color indexed="22"/>
      <name val="Arial"/>
      <family val="2"/>
    </font>
    <font>
      <sz val="10"/>
      <color indexed="22"/>
      <name val="Helv"/>
    </font>
    <font>
      <b/>
      <sz val="10"/>
      <color theme="0" tint="-0.249977111117893"/>
      <name val="Arial"/>
      <family val="2"/>
    </font>
    <font>
      <sz val="10"/>
      <color theme="0" tint="-0.499984740745262"/>
      <name val="Arial"/>
      <family val="2"/>
    </font>
    <font>
      <b/>
      <sz val="10"/>
      <color rgb="FF8A3CC4"/>
      <name val="Arial"/>
      <family val="2"/>
    </font>
    <font>
      <sz val="10"/>
      <color rgb="FF8A3CC4"/>
      <name val="Arial"/>
      <family val="2"/>
    </font>
    <font>
      <b/>
      <sz val="11"/>
      <color rgb="FF8A3CC4"/>
      <name val="Times New Roman"/>
      <family val="1"/>
    </font>
    <font>
      <sz val="10"/>
      <color rgb="FF8A3CC4"/>
      <name val="Times New Roman"/>
      <family val="1"/>
    </font>
    <font>
      <b/>
      <sz val="10"/>
      <color rgb="FF7030A0"/>
      <name val="Arial"/>
      <family val="2"/>
    </font>
    <font>
      <sz val="10"/>
      <color theme="0" tint="-0.249977111117893"/>
      <name val="Helv"/>
    </font>
    <font>
      <sz val="10"/>
      <color theme="0" tint="-0.249977111117893"/>
      <name val="Arial"/>
      <family val="2"/>
    </font>
    <font>
      <sz val="9"/>
      <color indexed="81"/>
      <name val="Tahoma"/>
      <family val="2"/>
    </font>
    <font>
      <b/>
      <sz val="9"/>
      <color indexed="81"/>
      <name val="Tahoma"/>
      <family val="2"/>
    </font>
    <font>
      <b/>
      <sz val="9"/>
      <color indexed="46"/>
      <name val="Tahoma"/>
      <family val="2"/>
    </font>
    <font>
      <i/>
      <sz val="9"/>
      <name val="Arial"/>
      <family val="2"/>
    </font>
    <font>
      <b/>
      <i/>
      <sz val="9"/>
      <name val="Arial"/>
      <family val="2"/>
    </font>
    <font>
      <sz val="9"/>
      <color indexed="46"/>
      <name val="Tahoma"/>
      <family val="2"/>
    </font>
  </fonts>
  <fills count="2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C000"/>
        <bgColor indexed="64"/>
      </patternFill>
    </fill>
    <fill>
      <patternFill patternType="solid">
        <fgColor rgb="FFFFD653"/>
        <bgColor indexed="64"/>
      </patternFill>
    </fill>
    <fill>
      <patternFill patternType="solid">
        <fgColor theme="0" tint="-4.9989318521683403E-2"/>
        <bgColor indexed="64"/>
      </patternFill>
    </fill>
    <fill>
      <patternFill patternType="solid">
        <fgColor indexed="26"/>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F8CBAD"/>
        <bgColor indexed="64"/>
      </patternFill>
    </fill>
    <fill>
      <patternFill patternType="solid">
        <fgColor theme="7" tint="0.39997558519241921"/>
        <bgColor indexed="64"/>
      </patternFill>
    </fill>
    <fill>
      <patternFill patternType="solid">
        <fgColor indexed="9"/>
        <bgColor indexed="64"/>
      </patternFill>
    </fill>
  </fills>
  <borders count="9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hair">
        <color indexed="64"/>
      </right>
      <top/>
      <bottom style="thin">
        <color indexed="64"/>
      </bottom>
      <diagonal/>
    </border>
    <border>
      <left style="thin">
        <color indexed="64"/>
      </left>
      <right style="hair">
        <color indexed="64"/>
      </right>
      <top/>
      <bottom/>
      <diagonal/>
    </border>
    <border>
      <left style="dotted">
        <color theme="0"/>
      </left>
      <right style="dotted">
        <color theme="0"/>
      </right>
      <top/>
      <bottom style="dotted">
        <color theme="0"/>
      </bottom>
      <diagonal/>
    </border>
    <border>
      <left/>
      <right style="dotted">
        <color theme="0"/>
      </right>
      <top/>
      <bottom style="dotted">
        <color theme="0"/>
      </bottom>
      <diagonal/>
    </border>
    <border>
      <left style="dotted">
        <color theme="0"/>
      </left>
      <right style="dotted">
        <color theme="0"/>
      </right>
      <top style="dotted">
        <color theme="0"/>
      </top>
      <bottom/>
      <diagonal/>
    </border>
    <border>
      <left style="dotted">
        <color theme="0"/>
      </left>
      <right/>
      <top style="dotted">
        <color theme="0"/>
      </top>
      <bottom/>
      <diagonal/>
    </border>
    <border>
      <left/>
      <right/>
      <top style="dotted">
        <color theme="0"/>
      </top>
      <bottom/>
      <diagonal/>
    </border>
    <border>
      <left/>
      <right style="dotted">
        <color theme="0"/>
      </right>
      <top style="dotted">
        <color theme="0"/>
      </top>
      <bottom/>
      <diagonal/>
    </border>
    <border>
      <left style="dotted">
        <color theme="0"/>
      </left>
      <right style="dotted">
        <color theme="0"/>
      </right>
      <top/>
      <bottom/>
      <diagonal/>
    </border>
    <border>
      <left/>
      <right style="dotted">
        <color theme="0"/>
      </right>
      <top/>
      <bottom/>
      <diagonal/>
    </border>
    <border>
      <left style="dotted">
        <color theme="0"/>
      </left>
      <right/>
      <top style="dotted">
        <color theme="0"/>
      </top>
      <bottom style="dotted">
        <color theme="0"/>
      </bottom>
      <diagonal/>
    </border>
    <border>
      <left/>
      <right/>
      <top style="dotted">
        <color theme="0"/>
      </top>
      <bottom style="dotted">
        <color theme="0"/>
      </bottom>
      <diagonal/>
    </border>
    <border>
      <left/>
      <right style="dotted">
        <color theme="0"/>
      </right>
      <top style="dotted">
        <color theme="0"/>
      </top>
      <bottom style="dotted">
        <color theme="0"/>
      </bottom>
      <diagonal/>
    </border>
    <border>
      <left style="thin">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6">
    <xf numFmtId="0" fontId="0" fillId="0" borderId="0"/>
    <xf numFmtId="0" fontId="5" fillId="0" borderId="0"/>
    <xf numFmtId="0" fontId="4" fillId="0" borderId="0"/>
    <xf numFmtId="43" fontId="4" fillId="0" borderId="0" applyFont="0" applyFill="0" applyBorder="0" applyAlignment="0" applyProtection="0"/>
    <xf numFmtId="0" fontId="4" fillId="13" borderId="77" applyNumberFormat="0" applyFont="0" applyAlignment="0" applyProtection="0"/>
    <xf numFmtId="0" fontId="4" fillId="13" borderId="77" applyNumberFormat="0" applyFont="0" applyAlignment="0" applyProtection="0"/>
    <xf numFmtId="9" fontId="4" fillId="0" borderId="0" applyFont="0" applyFill="0" applyBorder="0" applyAlignment="0" applyProtection="0"/>
    <xf numFmtId="0" fontId="4" fillId="0" borderId="0"/>
    <xf numFmtId="0" fontId="4" fillId="13" borderId="77" applyNumberFormat="0" applyFont="0" applyAlignment="0" applyProtection="0"/>
    <xf numFmtId="0" fontId="4" fillId="13" borderId="77" applyNumberFormat="0" applyFont="0" applyAlignment="0" applyProtection="0"/>
    <xf numFmtId="0" fontId="4" fillId="0" borderId="0"/>
    <xf numFmtId="9" fontId="4" fillId="0" borderId="0" applyFont="0" applyFill="0" applyBorder="0" applyAlignment="0" applyProtection="0"/>
    <xf numFmtId="0" fontId="3" fillId="0" borderId="0"/>
    <xf numFmtId="0" fontId="2" fillId="0" borderId="0"/>
    <xf numFmtId="0" fontId="1" fillId="0" borderId="0"/>
    <xf numFmtId="0" fontId="60" fillId="0" borderId="0" applyNumberFormat="0" applyFill="0" applyBorder="0" applyAlignment="0" applyProtection="0">
      <alignment vertical="top"/>
      <protection locked="0"/>
    </xf>
  </cellStyleXfs>
  <cellXfs count="714">
    <xf numFmtId="0" fontId="0" fillId="0" borderId="0" xfId="0"/>
    <xf numFmtId="0" fontId="0" fillId="0" borderId="0" xfId="0" applyProtection="1"/>
    <xf numFmtId="0" fontId="7" fillId="0" borderId="0" xfId="0" applyFont="1" applyProtection="1"/>
    <xf numFmtId="0" fontId="8" fillId="0" borderId="0" xfId="0" applyFont="1" applyProtection="1"/>
    <xf numFmtId="49" fontId="0" fillId="0" borderId="0" xfId="0" applyNumberFormat="1" applyProtection="1"/>
    <xf numFmtId="0" fontId="8" fillId="0" borderId="0" xfId="0" applyFont="1" applyBorder="1" applyAlignment="1" applyProtection="1">
      <alignment horizontal="center" vertical="center"/>
    </xf>
    <xf numFmtId="0" fontId="12" fillId="0" borderId="0" xfId="0" applyFont="1" applyBorder="1" applyAlignment="1">
      <alignment horizontal="left" vertical="center"/>
    </xf>
    <xf numFmtId="0" fontId="13" fillId="0" borderId="0" xfId="0" applyFont="1" applyFill="1" applyBorder="1" applyProtection="1"/>
    <xf numFmtId="0" fontId="12" fillId="0" borderId="0" xfId="0" applyFont="1" applyFill="1" applyBorder="1" applyProtection="1"/>
    <xf numFmtId="0" fontId="12" fillId="0" borderId="0" xfId="0" applyFont="1" applyProtection="1"/>
    <xf numFmtId="0" fontId="10" fillId="0" borderId="0" xfId="0" applyFont="1" applyFill="1" applyBorder="1" applyProtection="1"/>
    <xf numFmtId="0" fontId="14" fillId="0" borderId="0" xfId="0" applyFont="1" applyBorder="1" applyAlignment="1">
      <alignment horizontal="right" vertical="center"/>
    </xf>
    <xf numFmtId="0" fontId="13" fillId="0" borderId="0" xfId="0" applyFont="1" applyProtection="1"/>
    <xf numFmtId="0" fontId="0" fillId="0" borderId="0" xfId="0" applyFill="1" applyBorder="1" applyProtection="1"/>
    <xf numFmtId="0" fontId="10" fillId="2" borderId="8" xfId="0" applyFont="1" applyFill="1" applyBorder="1" applyAlignment="1" applyProtection="1">
      <alignment horizontal="centerContinuous" vertical="center" wrapText="1"/>
    </xf>
    <xf numFmtId="0" fontId="10" fillId="2" borderId="9" xfId="0" applyFont="1" applyFill="1" applyBorder="1" applyAlignment="1" applyProtection="1">
      <alignment horizontal="centerContinuous" vertical="center" wrapText="1"/>
    </xf>
    <xf numFmtId="165" fontId="10" fillId="2" borderId="9" xfId="0" applyNumberFormat="1" applyFont="1" applyFill="1" applyBorder="1" applyAlignment="1" applyProtection="1">
      <alignment horizontal="centerContinuous" vertical="center" wrapText="1"/>
    </xf>
    <xf numFmtId="0" fontId="10" fillId="2" borderId="9" xfId="0" applyFont="1" applyFill="1" applyBorder="1" applyAlignment="1" applyProtection="1">
      <alignment horizontal="center"/>
    </xf>
    <xf numFmtId="0" fontId="10" fillId="2" borderId="9" xfId="0" applyFont="1" applyFill="1" applyBorder="1" applyProtection="1"/>
    <xf numFmtId="0" fontId="10" fillId="2" borderId="10" xfId="0" applyFont="1" applyFill="1" applyBorder="1" applyProtection="1"/>
    <xf numFmtId="0" fontId="19" fillId="0" borderId="11"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Fill="1" applyBorder="1" applyAlignment="1" applyProtection="1">
      <alignment horizontal="center"/>
    </xf>
    <xf numFmtId="0" fontId="21" fillId="0" borderId="0" xfId="0" applyFont="1" applyBorder="1" applyProtection="1"/>
    <xf numFmtId="0" fontId="22" fillId="0" borderId="0" xfId="0" applyFont="1" applyFill="1" applyBorder="1" applyAlignment="1" applyProtection="1">
      <alignment vertical="center"/>
    </xf>
    <xf numFmtId="0" fontId="21" fillId="0" borderId="0" xfId="0" applyFont="1" applyFill="1" applyBorder="1" applyProtection="1"/>
    <xf numFmtId="0" fontId="21" fillId="0" borderId="0" xfId="0" applyFont="1" applyProtection="1"/>
    <xf numFmtId="0" fontId="21" fillId="0" borderId="4" xfId="0" applyFont="1" applyBorder="1" applyProtection="1"/>
    <xf numFmtId="0" fontId="0" fillId="0" borderId="11" xfId="0" applyBorder="1" applyProtection="1"/>
    <xf numFmtId="0" fontId="0" fillId="0" borderId="0" xfId="0" applyBorder="1" applyProtection="1"/>
    <xf numFmtId="0" fontId="23" fillId="2" borderId="15" xfId="0" applyFont="1" applyFill="1" applyBorder="1" applyAlignment="1" applyProtection="1">
      <alignment horizontal="right" vertical="center"/>
    </xf>
    <xf numFmtId="0" fontId="23" fillId="4" borderId="15" xfId="0" applyFont="1" applyFill="1" applyBorder="1" applyAlignment="1" applyProtection="1">
      <alignment horizontal="centerContinuous" vertical="center"/>
    </xf>
    <xf numFmtId="0" fontId="23" fillId="4" borderId="17" xfId="0" applyFont="1" applyFill="1" applyBorder="1" applyAlignment="1" applyProtection="1">
      <alignment horizontal="centerContinuous" vertical="center"/>
    </xf>
    <xf numFmtId="0" fontId="21" fillId="2" borderId="18" xfId="0" quotePrefix="1" applyFont="1" applyFill="1" applyBorder="1" applyAlignment="1" applyProtection="1">
      <alignment horizontal="center" wrapText="1"/>
    </xf>
    <xf numFmtId="0" fontId="21" fillId="2" borderId="16" xfId="0" quotePrefix="1" applyFont="1" applyFill="1" applyBorder="1" applyAlignment="1" applyProtection="1">
      <alignment horizontal="center" wrapText="1"/>
    </xf>
    <xf numFmtId="0" fontId="21" fillId="2" borderId="16" xfId="0" applyFont="1" applyFill="1" applyBorder="1" applyAlignment="1" applyProtection="1">
      <alignment horizontal="center"/>
    </xf>
    <xf numFmtId="0" fontId="21" fillId="0" borderId="15" xfId="0" applyFont="1" applyFill="1" applyBorder="1" applyAlignment="1" applyProtection="1">
      <alignment horizontal="center" wrapText="1"/>
    </xf>
    <xf numFmtId="0" fontId="21" fillId="0" borderId="20" xfId="0" applyFont="1" applyFill="1" applyBorder="1" applyAlignment="1" applyProtection="1">
      <alignment horizontal="center" wrapText="1"/>
    </xf>
    <xf numFmtId="0" fontId="21" fillId="0" borderId="16" xfId="0" applyFont="1" applyFill="1" applyBorder="1" applyAlignment="1" applyProtection="1">
      <alignment horizontal="center" wrapText="1"/>
    </xf>
    <xf numFmtId="0" fontId="21" fillId="0" borderId="21" xfId="0" applyFont="1" applyFill="1" applyBorder="1" applyAlignment="1" applyProtection="1">
      <alignment horizontal="center" wrapText="1"/>
    </xf>
    <xf numFmtId="0" fontId="23" fillId="4" borderId="13" xfId="0" applyFont="1" applyFill="1" applyBorder="1" applyAlignment="1" applyProtection="1">
      <alignment horizontal="center" wrapText="1"/>
    </xf>
    <xf numFmtId="0" fontId="23" fillId="4" borderId="17" xfId="0" quotePrefix="1" applyFont="1" applyFill="1" applyBorder="1" applyAlignment="1" applyProtection="1">
      <alignment horizontal="center" wrapText="1"/>
    </xf>
    <xf numFmtId="0" fontId="0" fillId="0" borderId="0" xfId="0" applyFill="1" applyBorder="1"/>
    <xf numFmtId="0" fontId="21" fillId="2" borderId="11" xfId="0" applyFont="1" applyFill="1" applyBorder="1" applyAlignment="1" applyProtection="1">
      <alignment horizontal="center"/>
    </xf>
    <xf numFmtId="0" fontId="21" fillId="2" borderId="0" xfId="0" applyFont="1" applyFill="1" applyBorder="1" applyAlignment="1" applyProtection="1">
      <alignment horizontal="center"/>
    </xf>
    <xf numFmtId="2" fontId="21" fillId="5" borderId="22" xfId="0" applyNumberFormat="1" applyFont="1" applyFill="1" applyBorder="1" applyAlignment="1" applyProtection="1">
      <alignment horizontal="center"/>
    </xf>
    <xf numFmtId="2" fontId="21" fillId="5" borderId="23" xfId="0" applyNumberFormat="1" applyFont="1" applyFill="1" applyBorder="1" applyAlignment="1" applyProtection="1">
      <alignment horizontal="center"/>
    </xf>
    <xf numFmtId="2" fontId="21" fillId="5" borderId="24" xfId="0" applyNumberFormat="1" applyFont="1" applyFill="1" applyBorder="1" applyAlignment="1" applyProtection="1">
      <alignment horizontal="center"/>
    </xf>
    <xf numFmtId="2" fontId="21" fillId="5" borderId="25" xfId="0" applyNumberFormat="1" applyFont="1" applyFill="1" applyBorder="1" applyAlignment="1" applyProtection="1">
      <alignment horizontal="center"/>
    </xf>
    <xf numFmtId="2" fontId="21" fillId="4" borderId="26" xfId="0" applyNumberFormat="1" applyFont="1" applyFill="1" applyBorder="1" applyAlignment="1" applyProtection="1">
      <alignment horizontal="center"/>
    </xf>
    <xf numFmtId="2" fontId="21" fillId="4" borderId="27" xfId="0" applyNumberFormat="1" applyFont="1" applyFill="1" applyBorder="1" applyAlignment="1" applyProtection="1">
      <alignment horizontal="center"/>
    </xf>
    <xf numFmtId="2" fontId="21" fillId="5" borderId="28" xfId="0" applyNumberFormat="1" applyFont="1" applyFill="1" applyBorder="1" applyAlignment="1" applyProtection="1">
      <alignment horizontal="center"/>
    </xf>
    <xf numFmtId="2" fontId="21" fillId="5" borderId="29" xfId="0" applyNumberFormat="1" applyFont="1" applyFill="1" applyBorder="1" applyAlignment="1" applyProtection="1">
      <alignment horizontal="center"/>
    </xf>
    <xf numFmtId="2" fontId="21" fillId="5" borderId="30" xfId="0" applyNumberFormat="1" applyFont="1" applyFill="1" applyBorder="1" applyAlignment="1" applyProtection="1">
      <alignment horizontal="center"/>
    </xf>
    <xf numFmtId="0" fontId="21" fillId="2" borderId="31" xfId="0" applyFont="1" applyFill="1" applyBorder="1" applyAlignment="1" applyProtection="1">
      <alignment horizontal="center"/>
    </xf>
    <xf numFmtId="0" fontId="21" fillId="2" borderId="32" xfId="0" applyFont="1" applyFill="1" applyBorder="1" applyAlignment="1" applyProtection="1">
      <alignment horizontal="center"/>
    </xf>
    <xf numFmtId="2" fontId="21" fillId="5" borderId="33" xfId="0" applyNumberFormat="1" applyFont="1" applyFill="1" applyBorder="1" applyAlignment="1" applyProtection="1">
      <alignment horizontal="center"/>
    </xf>
    <xf numFmtId="2" fontId="21" fillId="5" borderId="34" xfId="0" applyNumberFormat="1" applyFont="1" applyFill="1" applyBorder="1" applyAlignment="1" applyProtection="1">
      <alignment horizontal="center"/>
    </xf>
    <xf numFmtId="2" fontId="21" fillId="5" borderId="35" xfId="0" applyNumberFormat="1" applyFont="1" applyFill="1" applyBorder="1" applyAlignment="1" applyProtection="1">
      <alignment horizontal="center"/>
    </xf>
    <xf numFmtId="0" fontId="21" fillId="2" borderId="31" xfId="0" applyFont="1" applyFill="1" applyBorder="1" applyProtection="1"/>
    <xf numFmtId="0" fontId="21" fillId="2" borderId="32" xfId="0" applyFont="1" applyFill="1" applyBorder="1" applyProtection="1"/>
    <xf numFmtId="2" fontId="23" fillId="2" borderId="19" xfId="0" applyNumberFormat="1" applyFont="1" applyFill="1" applyBorder="1" applyAlignment="1" applyProtection="1">
      <alignment horizontal="center"/>
    </xf>
    <xf numFmtId="2" fontId="23" fillId="6" borderId="20" xfId="0" applyNumberFormat="1" applyFont="1" applyFill="1" applyBorder="1" applyAlignment="1" applyProtection="1">
      <alignment horizontal="center"/>
    </xf>
    <xf numFmtId="2" fontId="21" fillId="5" borderId="36" xfId="0" applyNumberFormat="1" applyFont="1" applyFill="1" applyBorder="1" applyAlignment="1" applyProtection="1">
      <alignment horizontal="center"/>
    </xf>
    <xf numFmtId="2" fontId="23" fillId="7" borderId="37" xfId="0" applyNumberFormat="1" applyFont="1" applyFill="1" applyBorder="1" applyAlignment="1" applyProtection="1">
      <alignment horizontal="center"/>
    </xf>
    <xf numFmtId="0" fontId="21" fillId="0" borderId="11" xfId="0" applyFont="1" applyBorder="1" applyProtection="1"/>
    <xf numFmtId="0" fontId="21" fillId="0" borderId="0" xfId="0" applyFont="1" applyBorder="1" applyAlignment="1" applyProtection="1">
      <alignment horizontal="right"/>
    </xf>
    <xf numFmtId="167" fontId="21" fillId="6" borderId="38" xfId="0" applyNumberFormat="1" applyFont="1" applyFill="1" applyBorder="1" applyAlignment="1" applyProtection="1">
      <alignment horizontal="center"/>
    </xf>
    <xf numFmtId="10" fontId="23" fillId="6" borderId="39" xfId="0" applyNumberFormat="1" applyFont="1" applyFill="1" applyBorder="1" applyAlignment="1" applyProtection="1">
      <alignment horizontal="center"/>
    </xf>
    <xf numFmtId="167" fontId="21" fillId="7" borderId="40" xfId="0" applyNumberFormat="1" applyFont="1" applyFill="1" applyBorder="1" applyAlignment="1" applyProtection="1">
      <alignment horizontal="center"/>
    </xf>
    <xf numFmtId="10" fontId="23" fillId="7" borderId="14" xfId="1" applyNumberFormat="1" applyFont="1" applyFill="1" applyBorder="1" applyAlignment="1">
      <alignment horizontal="center"/>
    </xf>
    <xf numFmtId="0" fontId="21" fillId="2" borderId="19" xfId="0" applyFont="1" applyFill="1" applyBorder="1" applyAlignment="1" applyProtection="1">
      <alignment horizontal="center"/>
    </xf>
    <xf numFmtId="1" fontId="21" fillId="2" borderId="20" xfId="0" applyNumberFormat="1" applyFont="1" applyFill="1" applyBorder="1" applyAlignment="1" applyProtection="1">
      <alignment horizontal="center"/>
    </xf>
    <xf numFmtId="0" fontId="24" fillId="0" borderId="0" xfId="0" applyFont="1" applyFill="1" applyBorder="1"/>
    <xf numFmtId="0" fontId="24" fillId="0" borderId="17" xfId="0" applyFont="1" applyFill="1" applyBorder="1"/>
    <xf numFmtId="0" fontId="4" fillId="0" borderId="0" xfId="0" applyFont="1" applyFill="1" applyBorder="1"/>
    <xf numFmtId="0" fontId="4" fillId="0" borderId="0" xfId="0" applyFont="1"/>
    <xf numFmtId="0" fontId="21" fillId="0" borderId="0" xfId="0" applyFont="1" applyBorder="1" applyAlignment="1" applyProtection="1">
      <alignment horizontal="center"/>
    </xf>
    <xf numFmtId="1" fontId="21" fillId="0" borderId="0" xfId="0" applyNumberFormat="1" applyFont="1" applyBorder="1" applyAlignment="1" applyProtection="1">
      <alignment horizontal="center"/>
    </xf>
    <xf numFmtId="2" fontId="23" fillId="0" borderId="0" xfId="0" applyNumberFormat="1" applyFont="1" applyBorder="1" applyAlignment="1" applyProtection="1">
      <alignment horizontal="center"/>
    </xf>
    <xf numFmtId="0" fontId="25" fillId="0" borderId="0" xfId="0" quotePrefix="1" applyFont="1" applyBorder="1" applyAlignment="1" applyProtection="1">
      <alignment horizontal="right"/>
    </xf>
    <xf numFmtId="20" fontId="17" fillId="5" borderId="15" xfId="0" quotePrefix="1" applyNumberFormat="1" applyFont="1" applyFill="1" applyBorder="1" applyAlignment="1" applyProtection="1">
      <alignment horizontal="right"/>
    </xf>
    <xf numFmtId="2" fontId="17" fillId="5" borderId="17" xfId="0" applyNumberFormat="1" applyFont="1" applyFill="1" applyBorder="1" applyAlignment="1" applyProtection="1">
      <alignment horizontal="left"/>
    </xf>
    <xf numFmtId="0" fontId="26" fillId="0" borderId="0" xfId="0" quotePrefix="1" applyFont="1" applyBorder="1" applyAlignment="1" applyProtection="1">
      <alignment horizontal="right"/>
    </xf>
    <xf numFmtId="20" fontId="23" fillId="0" borderId="0" xfId="0" quotePrefix="1" applyNumberFormat="1" applyFont="1" applyFill="1" applyBorder="1" applyAlignment="1" applyProtection="1">
      <alignment horizontal="right"/>
    </xf>
    <xf numFmtId="2" fontId="23" fillId="0" borderId="4" xfId="0" applyNumberFormat="1" applyFont="1" applyFill="1" applyBorder="1" applyAlignment="1" applyProtection="1">
      <alignment horizontal="left"/>
    </xf>
    <xf numFmtId="0" fontId="26" fillId="0" borderId="0" xfId="0" applyFont="1" applyBorder="1" applyAlignment="1" applyProtection="1">
      <alignment horizontal="right"/>
    </xf>
    <xf numFmtId="0" fontId="21" fillId="0" borderId="5" xfId="0" applyFont="1" applyBorder="1" applyProtection="1"/>
    <xf numFmtId="0" fontId="21" fillId="0" borderId="6" xfId="0" applyFont="1" applyBorder="1" applyProtection="1"/>
    <xf numFmtId="0" fontId="26" fillId="0" borderId="6" xfId="0" applyFont="1" applyBorder="1" applyAlignment="1" applyProtection="1">
      <alignment horizontal="right"/>
    </xf>
    <xf numFmtId="0" fontId="21" fillId="0" borderId="7" xfId="0" applyFont="1" applyBorder="1" applyProtection="1"/>
    <xf numFmtId="0" fontId="22" fillId="0" borderId="4" xfId="0" applyFont="1" applyBorder="1" applyProtection="1"/>
    <xf numFmtId="0" fontId="21" fillId="2" borderId="0" xfId="0" applyFont="1" applyFill="1" applyBorder="1" applyProtection="1"/>
    <xf numFmtId="0" fontId="21" fillId="0" borderId="0" xfId="0" applyFont="1" applyFill="1" applyBorder="1" applyAlignment="1" applyProtection="1">
      <alignment horizontal="centerContinuous"/>
    </xf>
    <xf numFmtId="0" fontId="21" fillId="2" borderId="15" xfId="0" applyFont="1" applyFill="1" applyBorder="1" applyAlignment="1" applyProtection="1">
      <alignment horizontal="center"/>
    </xf>
    <xf numFmtId="0" fontId="21" fillId="2" borderId="41" xfId="0" applyFont="1" applyFill="1" applyBorder="1" applyAlignment="1" applyProtection="1">
      <alignment horizontal="center"/>
    </xf>
    <xf numFmtId="0" fontId="21" fillId="2" borderId="42" xfId="0" applyFont="1" applyFill="1" applyBorder="1" applyAlignment="1" applyProtection="1">
      <alignment horizontal="center"/>
    </xf>
    <xf numFmtId="1" fontId="0" fillId="3" borderId="43" xfId="0" applyNumberFormat="1" applyFill="1" applyBorder="1" applyAlignment="1" applyProtection="1">
      <alignment horizontal="center" vertical="center"/>
      <protection locked="0"/>
    </xf>
    <xf numFmtId="0" fontId="21" fillId="2" borderId="44" xfId="0" applyFont="1" applyFill="1" applyBorder="1" applyAlignment="1" applyProtection="1"/>
    <xf numFmtId="1" fontId="0" fillId="3" borderId="45" xfId="0" applyNumberFormat="1" applyFill="1" applyBorder="1" applyAlignment="1" applyProtection="1">
      <alignment horizontal="center" vertical="center"/>
      <protection locked="0"/>
    </xf>
    <xf numFmtId="0" fontId="21" fillId="2" borderId="46" xfId="0" applyFont="1" applyFill="1" applyBorder="1" applyProtection="1"/>
    <xf numFmtId="0" fontId="21" fillId="2" borderId="47" xfId="0" applyFont="1" applyFill="1" applyBorder="1" applyAlignment="1" applyProtection="1">
      <alignment horizontal="center"/>
    </xf>
    <xf numFmtId="0" fontId="21" fillId="2" borderId="48" xfId="0" applyFont="1" applyFill="1" applyBorder="1" applyAlignment="1" applyProtection="1">
      <alignment horizontal="center"/>
    </xf>
    <xf numFmtId="0" fontId="21" fillId="2" borderId="49" xfId="0" applyFont="1" applyFill="1" applyBorder="1" applyAlignment="1" applyProtection="1">
      <alignment horizontal="center"/>
    </xf>
    <xf numFmtId="1" fontId="0" fillId="3" borderId="50" xfId="0" applyNumberFormat="1" applyFill="1" applyBorder="1" applyAlignment="1" applyProtection="1">
      <alignment horizontal="center" vertical="center"/>
      <protection locked="0"/>
    </xf>
    <xf numFmtId="0" fontId="21" fillId="2" borderId="40" xfId="0" applyFont="1" applyFill="1" applyBorder="1" applyAlignment="1" applyProtection="1">
      <alignment horizontal="center"/>
    </xf>
    <xf numFmtId="0" fontId="19" fillId="2" borderId="32" xfId="0" applyFont="1" applyFill="1" applyBorder="1" applyAlignment="1" applyProtection="1">
      <alignment horizontal="center"/>
    </xf>
    <xf numFmtId="0" fontId="21" fillId="2" borderId="51" xfId="0" applyFont="1" applyFill="1" applyBorder="1" applyAlignment="1" applyProtection="1">
      <alignment horizontal="center"/>
    </xf>
    <xf numFmtId="0" fontId="22" fillId="0" borderId="11" xfId="0" applyFont="1" applyFill="1" applyBorder="1" applyAlignment="1" applyProtection="1">
      <alignment vertical="center"/>
    </xf>
    <xf numFmtId="0" fontId="21" fillId="2" borderId="52" xfId="0" applyFont="1" applyFill="1" applyBorder="1" applyAlignment="1" applyProtection="1">
      <alignment horizontal="center"/>
    </xf>
    <xf numFmtId="0" fontId="21" fillId="2" borderId="53" xfId="0" applyFont="1" applyFill="1" applyBorder="1" applyAlignment="1" applyProtection="1">
      <alignment horizontal="center"/>
    </xf>
    <xf numFmtId="0" fontId="21" fillId="2" borderId="54" xfId="0" applyFont="1" applyFill="1" applyBorder="1" applyAlignment="1" applyProtection="1">
      <alignment horizontal="center"/>
    </xf>
    <xf numFmtId="0" fontId="28" fillId="0" borderId="11" xfId="0" applyFont="1" applyBorder="1" applyAlignment="1" applyProtection="1">
      <alignment horizontal="right"/>
    </xf>
    <xf numFmtId="0" fontId="29" fillId="0" borderId="0" xfId="0" quotePrefix="1" applyFont="1" applyBorder="1" applyAlignment="1" applyProtection="1">
      <alignment horizontal="left"/>
    </xf>
    <xf numFmtId="0" fontId="16" fillId="0" borderId="0" xfId="1" applyFont="1" applyBorder="1"/>
    <xf numFmtId="0" fontId="0" fillId="0" borderId="0" xfId="0" applyBorder="1"/>
    <xf numFmtId="165" fontId="22" fillId="0" borderId="0" xfId="1" applyNumberFormat="1" applyFont="1" applyBorder="1" applyAlignment="1">
      <alignment horizontal="left"/>
    </xf>
    <xf numFmtId="0" fontId="16" fillId="0" borderId="4" xfId="1" applyFont="1" applyBorder="1"/>
    <xf numFmtId="0" fontId="21" fillId="0" borderId="11" xfId="1" applyFont="1" applyFill="1" applyBorder="1"/>
    <xf numFmtId="0" fontId="21" fillId="0" borderId="0" xfId="1" applyFont="1" applyFill="1" applyBorder="1"/>
    <xf numFmtId="0" fontId="10" fillId="0" borderId="0" xfId="0" quotePrefix="1" applyFont="1" applyFill="1" applyBorder="1" applyAlignment="1">
      <alignment horizontal="right" vertical="center"/>
    </xf>
    <xf numFmtId="0" fontId="24" fillId="0" borderId="0" xfId="0" applyFont="1" applyFill="1" applyBorder="1" applyAlignment="1">
      <alignment vertical="center" wrapText="1"/>
    </xf>
    <xf numFmtId="0" fontId="30" fillId="0" borderId="55" xfId="0" applyFont="1" applyFill="1" applyBorder="1" applyAlignment="1">
      <alignment horizontal="center" vertical="center"/>
    </xf>
    <xf numFmtId="0" fontId="30" fillId="0" borderId="56" xfId="0" applyFont="1" applyFill="1" applyBorder="1" applyAlignment="1">
      <alignment horizontal="center" vertical="center" wrapText="1"/>
    </xf>
    <xf numFmtId="0" fontId="7" fillId="0" borderId="0" xfId="0" applyFont="1"/>
    <xf numFmtId="0" fontId="21" fillId="0" borderId="0" xfId="1" applyFont="1" applyBorder="1"/>
    <xf numFmtId="0" fontId="21" fillId="0" borderId="4" xfId="1" applyFont="1" applyBorder="1"/>
    <xf numFmtId="1" fontId="8" fillId="5" borderId="19" xfId="0" applyNumberFormat="1" applyFont="1" applyFill="1" applyBorder="1" applyAlignment="1">
      <alignment vertical="center"/>
    </xf>
    <xf numFmtId="164" fontId="8" fillId="5" borderId="20" xfId="0" applyNumberFormat="1" applyFont="1" applyFill="1" applyBorder="1" applyAlignment="1">
      <alignment vertical="center"/>
    </xf>
    <xf numFmtId="1" fontId="0" fillId="3" borderId="57" xfId="0" applyNumberFormat="1" applyFill="1" applyBorder="1" applyAlignment="1" applyProtection="1">
      <alignment vertical="center"/>
      <protection locked="0"/>
    </xf>
    <xf numFmtId="164" fontId="0" fillId="3" borderId="58" xfId="0" applyNumberFormat="1" applyFill="1" applyBorder="1" applyAlignment="1" applyProtection="1">
      <alignment vertical="center"/>
      <protection locked="0"/>
    </xf>
    <xf numFmtId="1" fontId="0" fillId="3" borderId="59" xfId="0" applyNumberFormat="1" applyFill="1" applyBorder="1" applyAlignment="1" applyProtection="1">
      <alignment vertical="center"/>
      <protection locked="0"/>
    </xf>
    <xf numFmtId="164" fontId="0" fillId="3" borderId="60" xfId="0" applyNumberFormat="1" applyFill="1" applyBorder="1" applyAlignment="1" applyProtection="1">
      <alignment vertical="center"/>
      <protection locked="0"/>
    </xf>
    <xf numFmtId="0" fontId="24" fillId="5" borderId="22" xfId="0" applyFont="1" applyFill="1" applyBorder="1"/>
    <xf numFmtId="1" fontId="24" fillId="5" borderId="24" xfId="0" applyNumberFormat="1" applyFont="1" applyFill="1" applyBorder="1"/>
    <xf numFmtId="1" fontId="24" fillId="5" borderId="61" xfId="0" applyNumberFormat="1" applyFont="1" applyFill="1" applyBorder="1"/>
    <xf numFmtId="1" fontId="24" fillId="5" borderId="23" xfId="0" applyNumberFormat="1" applyFont="1" applyFill="1" applyBorder="1"/>
    <xf numFmtId="1" fontId="24" fillId="5" borderId="22" xfId="0" applyNumberFormat="1" applyFont="1" applyFill="1" applyBorder="1"/>
    <xf numFmtId="0" fontId="7" fillId="0" borderId="0" xfId="0" applyFont="1" applyFill="1" applyAlignment="1">
      <alignment vertical="center"/>
    </xf>
    <xf numFmtId="0" fontId="24" fillId="0" borderId="0" xfId="0" applyFont="1" applyFill="1"/>
    <xf numFmtId="0" fontId="21" fillId="0" borderId="0" xfId="1" applyFont="1"/>
    <xf numFmtId="2" fontId="21" fillId="5" borderId="58" xfId="0" applyNumberFormat="1" applyFont="1" applyFill="1" applyBorder="1" applyAlignment="1" applyProtection="1">
      <alignment horizontal="center"/>
    </xf>
    <xf numFmtId="0" fontId="7" fillId="0" borderId="6" xfId="0" applyFont="1" applyBorder="1"/>
    <xf numFmtId="0" fontId="8" fillId="0" borderId="0" xfId="0" applyFont="1" applyFill="1" applyBorder="1"/>
    <xf numFmtId="0" fontId="10" fillId="2" borderId="65" xfId="1" applyFont="1" applyFill="1" applyBorder="1" applyProtection="1"/>
    <xf numFmtId="0" fontId="16" fillId="2" borderId="66" xfId="1" applyFont="1" applyFill="1" applyBorder="1" applyProtection="1"/>
    <xf numFmtId="0" fontId="16" fillId="2" borderId="66" xfId="0" applyFont="1" applyFill="1" applyBorder="1" applyProtection="1"/>
    <xf numFmtId="165" fontId="17" fillId="2" borderId="66" xfId="1" applyNumberFormat="1" applyFont="1" applyFill="1" applyBorder="1" applyProtection="1"/>
    <xf numFmtId="165" fontId="17" fillId="2" borderId="66" xfId="1" applyNumberFormat="1" applyFont="1" applyFill="1" applyBorder="1" applyAlignment="1" applyProtection="1">
      <alignment horizontal="left"/>
    </xf>
    <xf numFmtId="0" fontId="17" fillId="2" borderId="66" xfId="1" applyFont="1" applyFill="1" applyBorder="1" applyProtection="1"/>
    <xf numFmtId="0" fontId="16" fillId="2" borderId="67" xfId="1" applyFont="1" applyFill="1" applyBorder="1" applyProtection="1"/>
    <xf numFmtId="166" fontId="21" fillId="7" borderId="40" xfId="0" applyNumberFormat="1" applyFont="1" applyFill="1" applyBorder="1" applyAlignment="1" applyProtection="1">
      <alignment horizontal="center"/>
    </xf>
    <xf numFmtId="20" fontId="17" fillId="5" borderId="15" xfId="0" quotePrefix="1" applyNumberFormat="1" applyFont="1" applyFill="1" applyBorder="1" applyAlignment="1" applyProtection="1">
      <alignment horizontal="right" vertical="center"/>
    </xf>
    <xf numFmtId="2" fontId="17" fillId="5" borderId="17" xfId="0" applyNumberFormat="1" applyFont="1" applyFill="1" applyBorder="1" applyAlignment="1" applyProtection="1">
      <alignment horizontal="left" vertical="center"/>
    </xf>
    <xf numFmtId="0" fontId="21" fillId="0" borderId="0" xfId="0" applyFont="1" applyFill="1" applyBorder="1"/>
    <xf numFmtId="0" fontId="21" fillId="0" borderId="0" xfId="0" applyFont="1"/>
    <xf numFmtId="0" fontId="21" fillId="0" borderId="17" xfId="0" applyFont="1" applyFill="1" applyBorder="1"/>
    <xf numFmtId="165" fontId="23" fillId="2" borderId="16" xfId="0" applyNumberFormat="1" applyFont="1" applyFill="1" applyBorder="1" applyAlignment="1" applyProtection="1">
      <alignment horizontal="left" vertical="center"/>
    </xf>
    <xf numFmtId="165" fontId="23" fillId="2" borderId="41" xfId="0" applyNumberFormat="1" applyFont="1" applyFill="1" applyBorder="1" applyAlignment="1" applyProtection="1">
      <alignment horizontal="left" vertical="center"/>
    </xf>
    <xf numFmtId="1" fontId="0" fillId="3" borderId="30" xfId="0" applyNumberFormat="1" applyFill="1" applyBorder="1" applyAlignment="1" applyProtection="1">
      <alignment vertical="center"/>
      <protection locked="0"/>
    </xf>
    <xf numFmtId="1" fontId="0" fillId="5" borderId="28" xfId="0" applyNumberFormat="1" applyFill="1" applyBorder="1" applyAlignment="1" applyProtection="1">
      <alignment vertical="center"/>
    </xf>
    <xf numFmtId="0" fontId="21" fillId="0" borderId="0" xfId="1" applyFont="1" applyBorder="1" applyProtection="1"/>
    <xf numFmtId="0" fontId="21" fillId="0" borderId="4" xfId="1" applyFont="1" applyBorder="1" applyProtection="1"/>
    <xf numFmtId="0" fontId="33" fillId="0" borderId="0" xfId="0" applyFont="1" applyBorder="1" applyAlignment="1" applyProtection="1">
      <alignment horizontal="left" vertical="center"/>
    </xf>
    <xf numFmtId="0" fontId="0" fillId="8" borderId="0" xfId="0" applyFill="1"/>
    <xf numFmtId="0" fontId="7" fillId="8" borderId="0" xfId="0" applyFont="1" applyFill="1"/>
    <xf numFmtId="0" fontId="8" fillId="8" borderId="0" xfId="0" applyFont="1" applyFill="1" applyBorder="1"/>
    <xf numFmtId="0" fontId="0" fillId="8" borderId="0" xfId="0" applyFill="1" applyBorder="1"/>
    <xf numFmtId="49" fontId="0" fillId="8" borderId="0" xfId="0" applyNumberFormat="1" applyFill="1" applyBorder="1"/>
    <xf numFmtId="0" fontId="8" fillId="8" borderId="0" xfId="0" applyFont="1" applyFill="1" applyProtection="1"/>
    <xf numFmtId="0" fontId="0" fillId="8" borderId="0" xfId="0" applyFill="1" applyProtection="1"/>
    <xf numFmtId="0" fontId="8" fillId="8" borderId="0" xfId="0" applyFont="1" applyFill="1" applyAlignment="1">
      <alignment horizontal="center"/>
    </xf>
    <xf numFmtId="14" fontId="11" fillId="8" borderId="0" xfId="0" applyNumberFormat="1" applyFont="1" applyFill="1" applyBorder="1" applyAlignment="1" applyProtection="1">
      <alignment horizontal="center" textRotation="90"/>
    </xf>
    <xf numFmtId="0" fontId="11" fillId="8" borderId="0" xfId="0" applyFont="1" applyFill="1" applyBorder="1" applyAlignment="1" applyProtection="1">
      <alignment textRotation="90" wrapText="1"/>
    </xf>
    <xf numFmtId="0" fontId="11" fillId="8" borderId="0" xfId="0" applyFont="1" applyFill="1" applyBorder="1" applyAlignment="1" applyProtection="1">
      <alignment textRotation="90"/>
    </xf>
    <xf numFmtId="0" fontId="13" fillId="8" borderId="0" xfId="0" applyNumberFormat="1" applyFont="1" applyFill="1" applyBorder="1" applyProtection="1"/>
    <xf numFmtId="14" fontId="15" fillId="8" borderId="0" xfId="0" quotePrefix="1" applyNumberFormat="1" applyFont="1" applyFill="1" applyBorder="1" applyAlignment="1" applyProtection="1">
      <alignment horizontal="center"/>
    </xf>
    <xf numFmtId="0" fontId="0" fillId="8" borderId="0" xfId="0" applyNumberFormat="1" applyFill="1" applyBorder="1" applyProtection="1"/>
    <xf numFmtId="14" fontId="18" fillId="8" borderId="0" xfId="0" quotePrefix="1" applyNumberFormat="1" applyFont="1" applyFill="1" applyBorder="1" applyAlignment="1" applyProtection="1">
      <alignment horizontal="center"/>
    </xf>
    <xf numFmtId="0" fontId="21" fillId="8" borderId="0" xfId="0" applyNumberFormat="1" applyFont="1" applyFill="1" applyBorder="1" applyProtection="1"/>
    <xf numFmtId="14" fontId="21" fillId="8" borderId="0" xfId="0" quotePrefix="1" applyNumberFormat="1" applyFont="1" applyFill="1" applyBorder="1" applyAlignment="1" applyProtection="1">
      <alignment horizontal="center"/>
    </xf>
    <xf numFmtId="0" fontId="21" fillId="8" borderId="0" xfId="0" applyNumberFormat="1" applyFont="1" applyFill="1" applyBorder="1"/>
    <xf numFmtId="14" fontId="21" fillId="8" borderId="0" xfId="0" quotePrefix="1" applyNumberFormat="1" applyFont="1" applyFill="1" applyBorder="1" applyAlignment="1">
      <alignment horizontal="center"/>
    </xf>
    <xf numFmtId="0" fontId="21" fillId="8" borderId="0" xfId="0" applyFont="1" applyFill="1" applyBorder="1"/>
    <xf numFmtId="0" fontId="32" fillId="8" borderId="0" xfId="0" quotePrefix="1" applyNumberFormat="1" applyFont="1" applyFill="1" applyBorder="1" applyAlignment="1">
      <alignment horizontal="center"/>
    </xf>
    <xf numFmtId="0" fontId="21" fillId="8" borderId="0" xfId="0" quotePrefix="1" applyNumberFormat="1" applyFont="1" applyFill="1" applyBorder="1" applyAlignment="1">
      <alignment horizontal="center"/>
    </xf>
    <xf numFmtId="0" fontId="0" fillId="8" borderId="0" xfId="0" applyNumberFormat="1" applyFill="1" applyBorder="1"/>
    <xf numFmtId="14" fontId="18" fillId="8" borderId="0" xfId="0" quotePrefix="1" applyNumberFormat="1" applyFont="1" applyFill="1" applyBorder="1" applyAlignment="1">
      <alignment horizontal="center"/>
    </xf>
    <xf numFmtId="0" fontId="4" fillId="8" borderId="0" xfId="0" applyNumberFormat="1" applyFont="1" applyFill="1" applyBorder="1"/>
    <xf numFmtId="0" fontId="0" fillId="8" borderId="0" xfId="0" applyNumberFormat="1" applyFill="1" applyBorder="1" applyAlignment="1">
      <alignment horizontal="right"/>
    </xf>
    <xf numFmtId="0" fontId="0" fillId="8" borderId="0" xfId="0" applyFill="1" applyBorder="1" applyProtection="1"/>
    <xf numFmtId="49" fontId="0" fillId="8" borderId="0" xfId="0" applyNumberFormat="1" applyFill="1" applyBorder="1" applyProtection="1"/>
    <xf numFmtId="0" fontId="0" fillId="8" borderId="0" xfId="0" applyFill="1" applyBorder="1" applyAlignment="1">
      <alignment horizontal="center"/>
    </xf>
    <xf numFmtId="0" fontId="21" fillId="0" borderId="4" xfId="1" applyFont="1" applyBorder="1" applyAlignment="1">
      <alignment vertical="center"/>
    </xf>
    <xf numFmtId="0" fontId="0" fillId="8" borderId="0" xfId="0" applyFill="1" applyBorder="1" applyAlignment="1">
      <alignment vertical="center"/>
    </xf>
    <xf numFmtId="49" fontId="0" fillId="8" borderId="0" xfId="0" applyNumberFormat="1" applyFill="1" applyBorder="1" applyAlignment="1">
      <alignment vertical="center"/>
    </xf>
    <xf numFmtId="0" fontId="0" fillId="0" borderId="0" xfId="0" applyFill="1" applyBorder="1" applyAlignment="1">
      <alignment vertical="center"/>
    </xf>
    <xf numFmtId="0" fontId="0" fillId="0" borderId="0" xfId="0" applyAlignment="1">
      <alignment vertical="center"/>
    </xf>
    <xf numFmtId="0" fontId="21" fillId="0" borderId="5" xfId="1" applyFont="1" applyFill="1" applyBorder="1" applyAlignment="1">
      <alignment vertical="center"/>
    </xf>
    <xf numFmtId="0" fontId="21" fillId="0" borderId="6" xfId="1" applyFont="1" applyFill="1" applyBorder="1" applyAlignment="1">
      <alignment vertical="center"/>
    </xf>
    <xf numFmtId="0" fontId="21" fillId="0" borderId="6" xfId="1" applyFont="1" applyBorder="1" applyAlignment="1">
      <alignment vertical="center"/>
    </xf>
    <xf numFmtId="0" fontId="21" fillId="0" borderId="7" xfId="1" applyFont="1" applyBorder="1" applyAlignment="1">
      <alignment vertical="center"/>
    </xf>
    <xf numFmtId="0" fontId="8" fillId="8" borderId="0" xfId="0" applyFont="1" applyFill="1" applyBorder="1" applyAlignment="1">
      <alignment horizontal="center" vertical="center"/>
    </xf>
    <xf numFmtId="0" fontId="4" fillId="0" borderId="0" xfId="1" applyFont="1" applyBorder="1"/>
    <xf numFmtId="1" fontId="0" fillId="9" borderId="24" xfId="0" applyNumberFormat="1" applyFill="1" applyBorder="1" applyAlignment="1" applyProtection="1">
      <alignment horizontal="center" vertical="center"/>
      <protection locked="0"/>
    </xf>
    <xf numFmtId="1" fontId="0" fillId="9" borderId="30" xfId="0" applyNumberFormat="1" applyFill="1" applyBorder="1" applyAlignment="1" applyProtection="1">
      <alignment horizontal="center" vertical="center"/>
      <protection locked="0"/>
    </xf>
    <xf numFmtId="0" fontId="7" fillId="2" borderId="0" xfId="0" applyFont="1" applyFill="1"/>
    <xf numFmtId="0" fontId="0" fillId="2" borderId="0" xfId="0" applyFill="1" applyBorder="1"/>
    <xf numFmtId="49" fontId="0" fillId="2" borderId="0" xfId="0" applyNumberFormat="1" applyFill="1" applyBorder="1"/>
    <xf numFmtId="0" fontId="0" fillId="2" borderId="0" xfId="0" applyFill="1" applyBorder="1" applyAlignment="1">
      <alignment vertical="center"/>
    </xf>
    <xf numFmtId="49" fontId="0" fillId="2" borderId="0" xfId="0" applyNumberFormat="1" applyFill="1" applyBorder="1" applyAlignment="1">
      <alignment vertical="center"/>
    </xf>
    <xf numFmtId="0" fontId="8" fillId="0" borderId="0" xfId="1" applyFont="1" applyBorder="1" applyAlignment="1">
      <alignment vertical="center"/>
    </xf>
    <xf numFmtId="0" fontId="19" fillId="2" borderId="35" xfId="0" applyFont="1" applyFill="1" applyBorder="1" applyAlignment="1" applyProtection="1">
      <alignment horizontal="center"/>
    </xf>
    <xf numFmtId="0" fontId="23" fillId="2" borderId="15" xfId="0" quotePrefix="1" applyFont="1" applyFill="1" applyBorder="1" applyAlignment="1" applyProtection="1">
      <alignment horizontal="right" vertical="center"/>
    </xf>
    <xf numFmtId="0" fontId="23" fillId="2" borderId="16" xfId="0" quotePrefix="1" applyFont="1" applyFill="1" applyBorder="1" applyAlignment="1" applyProtection="1">
      <alignment horizontal="right" vertical="center"/>
    </xf>
    <xf numFmtId="0" fontId="7" fillId="2" borderId="0" xfId="0" applyFont="1" applyFill="1" applyBorder="1" applyProtection="1"/>
    <xf numFmtId="0" fontId="7" fillId="2" borderId="0" xfId="0" applyNumberFormat="1" applyFont="1" applyFill="1" applyBorder="1" applyProtection="1"/>
    <xf numFmtId="0" fontId="0" fillId="2" borderId="0" xfId="0" applyNumberFormat="1" applyFill="1" applyBorder="1" applyProtection="1"/>
    <xf numFmtId="0" fontId="7" fillId="2" borderId="0" xfId="0" applyFont="1" applyFill="1" applyProtection="1"/>
    <xf numFmtId="0" fontId="7" fillId="2" borderId="0" xfId="0" applyFont="1" applyFill="1" applyBorder="1" applyAlignment="1" applyProtection="1">
      <alignment vertical="center"/>
    </xf>
    <xf numFmtId="0" fontId="34" fillId="0" borderId="0" xfId="0" applyFont="1" applyBorder="1" applyAlignment="1" applyProtection="1">
      <alignment horizontal="left" vertical="center"/>
    </xf>
    <xf numFmtId="0" fontId="35" fillId="0" borderId="0" xfId="0" applyFont="1" applyBorder="1" applyAlignment="1" applyProtection="1">
      <alignment horizontal="left" vertical="center"/>
    </xf>
    <xf numFmtId="1" fontId="4" fillId="5" borderId="19" xfId="0" applyNumberFormat="1" applyFont="1" applyFill="1" applyBorder="1" applyAlignment="1">
      <alignment vertical="center"/>
    </xf>
    <xf numFmtId="164" fontId="4" fillId="5" borderId="20" xfId="0" applyNumberFormat="1" applyFont="1" applyFill="1" applyBorder="1" applyAlignment="1">
      <alignment vertical="center"/>
    </xf>
    <xf numFmtId="0" fontId="4" fillId="0" borderId="0" xfId="1" applyFont="1" applyBorder="1" applyAlignment="1">
      <alignment vertical="center"/>
    </xf>
    <xf numFmtId="1" fontId="4" fillId="5" borderId="28" xfId="0" applyNumberFormat="1" applyFont="1" applyFill="1" applyBorder="1" applyAlignment="1">
      <alignment vertical="center"/>
    </xf>
    <xf numFmtId="164" fontId="4" fillId="5" borderId="30" xfId="0" applyNumberFormat="1" applyFont="1" applyFill="1" applyBorder="1" applyAlignment="1">
      <alignment vertical="center"/>
    </xf>
    <xf numFmtId="0" fontId="37" fillId="0" borderId="0" xfId="1" applyFont="1" applyBorder="1" applyAlignment="1">
      <alignment vertical="center"/>
    </xf>
    <xf numFmtId="2" fontId="4" fillId="5" borderId="62" xfId="0" quotePrefix="1" applyNumberFormat="1" applyFont="1" applyFill="1" applyBorder="1" applyAlignment="1">
      <alignment horizontal="left" vertical="center"/>
    </xf>
    <xf numFmtId="2" fontId="4" fillId="5" borderId="33" xfId="0" quotePrefix="1" applyNumberFormat="1" applyFont="1" applyFill="1" applyBorder="1" applyAlignment="1">
      <alignment horizontal="left" vertical="center"/>
    </xf>
    <xf numFmtId="2" fontId="4" fillId="5" borderId="64" xfId="0" quotePrefix="1" applyNumberFormat="1" applyFont="1" applyFill="1" applyBorder="1" applyAlignment="1">
      <alignment horizontal="left" vertical="center"/>
    </xf>
    <xf numFmtId="0" fontId="38" fillId="0" borderId="0" xfId="0" applyFont="1" applyBorder="1" applyAlignment="1" applyProtection="1">
      <alignment horizontal="left" vertical="center"/>
    </xf>
    <xf numFmtId="164" fontId="40" fillId="0" borderId="0" xfId="0" applyNumberFormat="1" applyFont="1" applyFill="1" applyBorder="1"/>
    <xf numFmtId="0" fontId="8" fillId="5" borderId="57" xfId="0" applyFont="1" applyFill="1" applyBorder="1" applyAlignment="1">
      <alignment vertical="center"/>
    </xf>
    <xf numFmtId="164" fontId="37" fillId="5" borderId="75" xfId="0" applyNumberFormat="1" applyFont="1" applyFill="1" applyBorder="1" applyAlignment="1">
      <alignment vertical="center"/>
    </xf>
    <xf numFmtId="0" fontId="0" fillId="12" borderId="0" xfId="0" applyFill="1" applyBorder="1"/>
    <xf numFmtId="0" fontId="0" fillId="12" borderId="0" xfId="0" applyFill="1"/>
    <xf numFmtId="0" fontId="24" fillId="5" borderId="19" xfId="0" applyFont="1" applyFill="1" applyBorder="1" applyAlignment="1">
      <alignment vertical="center"/>
    </xf>
    <xf numFmtId="2" fontId="8" fillId="5" borderId="20" xfId="0" applyNumberFormat="1" applyFont="1" applyFill="1" applyBorder="1" applyAlignment="1">
      <alignment horizontal="right" vertical="center"/>
    </xf>
    <xf numFmtId="2" fontId="8" fillId="5" borderId="76" xfId="0" quotePrefix="1" applyNumberFormat="1" applyFont="1" applyFill="1" applyBorder="1" applyAlignment="1">
      <alignment horizontal="left" vertical="center"/>
    </xf>
    <xf numFmtId="2" fontId="4" fillId="5" borderId="22" xfId="0" quotePrefix="1" applyNumberFormat="1" applyFont="1" applyFill="1" applyBorder="1" applyAlignment="1">
      <alignment horizontal="left" vertical="center"/>
    </xf>
    <xf numFmtId="2" fontId="4" fillId="5" borderId="61" xfId="0" quotePrefix="1" applyNumberFormat="1" applyFont="1" applyFill="1" applyBorder="1" applyAlignment="1">
      <alignment horizontal="left" vertical="center"/>
    </xf>
    <xf numFmtId="2" fontId="4" fillId="5" borderId="28" xfId="0" quotePrefix="1" applyNumberFormat="1" applyFont="1" applyFill="1" applyBorder="1" applyAlignment="1">
      <alignment horizontal="left" vertical="center"/>
    </xf>
    <xf numFmtId="2" fontId="4" fillId="5" borderId="30" xfId="0" applyNumberFormat="1" applyFont="1" applyFill="1" applyBorder="1" applyAlignment="1">
      <alignment horizontal="right" vertical="center"/>
    </xf>
    <xf numFmtId="2" fontId="4" fillId="5" borderId="24" xfId="0" applyNumberFormat="1" applyFont="1" applyFill="1" applyBorder="1" applyAlignment="1">
      <alignment horizontal="right" vertical="center"/>
    </xf>
    <xf numFmtId="2" fontId="4" fillId="5" borderId="35" xfId="0" applyNumberFormat="1" applyFont="1" applyFill="1" applyBorder="1" applyAlignment="1">
      <alignment horizontal="right" vertical="center"/>
    </xf>
    <xf numFmtId="2" fontId="6" fillId="5" borderId="57" xfId="0" applyNumberFormat="1" applyFont="1" applyFill="1" applyBorder="1" applyAlignment="1">
      <alignment horizontal="left"/>
    </xf>
    <xf numFmtId="164" fontId="4" fillId="5" borderId="58" xfId="0" applyNumberFormat="1" applyFont="1" applyFill="1" applyBorder="1" applyAlignment="1">
      <alignment horizontal="right"/>
    </xf>
    <xf numFmtId="2" fontId="4" fillId="5" borderId="75" xfId="0" applyNumberFormat="1" applyFont="1" applyFill="1" applyBorder="1"/>
    <xf numFmtId="0" fontId="8" fillId="5" borderId="19" xfId="0" applyFont="1" applyFill="1" applyBorder="1" applyAlignment="1">
      <alignment vertical="center"/>
    </xf>
    <xf numFmtId="2" fontId="8" fillId="5" borderId="76" xfId="0" applyNumberFormat="1" applyFont="1" applyFill="1" applyBorder="1" applyAlignment="1">
      <alignment vertical="center"/>
    </xf>
    <xf numFmtId="164" fontId="37" fillId="5" borderId="58" xfId="0" applyNumberFormat="1" applyFont="1" applyFill="1" applyBorder="1" applyAlignment="1">
      <alignment horizontal="right" vertical="center"/>
    </xf>
    <xf numFmtId="0" fontId="4" fillId="8" borderId="0" xfId="0" applyNumberFormat="1" applyFont="1" applyFill="1" applyBorder="1" applyAlignment="1" applyProtection="1">
      <alignment horizontal="right"/>
    </xf>
    <xf numFmtId="0" fontId="21" fillId="8" borderId="0" xfId="0" applyNumberFormat="1" applyFont="1" applyFill="1" applyBorder="1" applyAlignment="1" applyProtection="1">
      <alignment horizontal="right"/>
    </xf>
    <xf numFmtId="0" fontId="21" fillId="8" borderId="0" xfId="0" applyNumberFormat="1" applyFont="1" applyFill="1" applyBorder="1" applyAlignment="1">
      <alignment horizontal="right"/>
    </xf>
    <xf numFmtId="0" fontId="19" fillId="0" borderId="11" xfId="2" applyFont="1" applyBorder="1" applyAlignment="1" applyProtection="1">
      <alignment vertical="center"/>
    </xf>
    <xf numFmtId="0" fontId="19" fillId="0" borderId="0" xfId="2" applyFont="1" applyBorder="1" applyAlignment="1" applyProtection="1">
      <alignment vertical="center"/>
    </xf>
    <xf numFmtId="0" fontId="20" fillId="0" borderId="0" xfId="2" applyFont="1" applyFill="1" applyBorder="1" applyAlignment="1" applyProtection="1">
      <alignment horizontal="center"/>
    </xf>
    <xf numFmtId="0" fontId="21" fillId="0" borderId="0" xfId="2" applyFont="1" applyBorder="1" applyProtection="1"/>
    <xf numFmtId="0" fontId="42" fillId="0" borderId="0" xfId="2" applyFont="1" applyBorder="1" applyAlignment="1" applyProtection="1">
      <alignment horizontal="center" vertical="center"/>
    </xf>
    <xf numFmtId="0" fontId="39" fillId="0" borderId="0" xfId="2" applyFont="1" applyFill="1" applyBorder="1" applyAlignment="1" applyProtection="1">
      <alignment vertical="center"/>
    </xf>
    <xf numFmtId="0" fontId="21" fillId="0" borderId="12" xfId="2" applyFont="1" applyBorder="1" applyProtection="1"/>
    <xf numFmtId="0" fontId="4" fillId="8" borderId="0" xfId="2" applyNumberFormat="1" applyFill="1" applyBorder="1" applyProtection="1"/>
    <xf numFmtId="14" fontId="18" fillId="8" borderId="0" xfId="2" quotePrefix="1" applyNumberFormat="1" applyFont="1" applyFill="1" applyBorder="1" applyAlignment="1" applyProtection="1">
      <alignment horizontal="center"/>
    </xf>
    <xf numFmtId="0" fontId="8" fillId="8" borderId="0" xfId="2" applyFont="1" applyFill="1" applyAlignment="1">
      <alignment horizontal="center"/>
    </xf>
    <xf numFmtId="0" fontId="4" fillId="8" borderId="0" xfId="2" applyNumberFormat="1" applyFont="1" applyFill="1" applyBorder="1" applyAlignment="1" applyProtection="1">
      <alignment horizontal="right"/>
    </xf>
    <xf numFmtId="0" fontId="4" fillId="0" borderId="0" xfId="2" applyFill="1" applyBorder="1" applyProtection="1"/>
    <xf numFmtId="0" fontId="4" fillId="0" borderId="0" xfId="2" applyProtection="1"/>
    <xf numFmtId="0" fontId="8" fillId="3" borderId="13" xfId="2" applyFont="1" applyFill="1" applyBorder="1" applyAlignment="1" applyProtection="1">
      <alignment horizontal="center" vertical="center"/>
      <protection locked="0"/>
    </xf>
    <xf numFmtId="0" fontId="21" fillId="0" borderId="0" xfId="2" applyFont="1" applyProtection="1"/>
    <xf numFmtId="0" fontId="21" fillId="0" borderId="4" xfId="2" applyFont="1" applyBorder="1" applyProtection="1"/>
    <xf numFmtId="0" fontId="7" fillId="8" borderId="0" xfId="2" applyNumberFormat="1" applyFont="1" applyFill="1" applyBorder="1"/>
    <xf numFmtId="0" fontId="23" fillId="0" borderId="11" xfId="2" applyFont="1" applyBorder="1" applyAlignment="1" applyProtection="1">
      <alignment vertical="center"/>
    </xf>
    <xf numFmtId="0" fontId="23" fillId="0" borderId="0" xfId="2" applyFont="1" applyBorder="1" applyAlignment="1" applyProtection="1">
      <alignment vertical="center"/>
    </xf>
    <xf numFmtId="0" fontId="39" fillId="0" borderId="0" xfId="2" applyFont="1" applyFill="1" applyBorder="1" applyAlignment="1" applyProtection="1">
      <alignment vertical="top"/>
    </xf>
    <xf numFmtId="0" fontId="23" fillId="0" borderId="14" xfId="2" applyFont="1" applyBorder="1" applyAlignment="1" applyProtection="1">
      <alignment vertical="center"/>
    </xf>
    <xf numFmtId="2" fontId="21" fillId="5" borderId="22" xfId="2" applyNumberFormat="1" applyFont="1" applyFill="1" applyBorder="1" applyAlignment="1" applyProtection="1">
      <alignment horizontal="center"/>
    </xf>
    <xf numFmtId="2" fontId="21" fillId="5" borderId="23" xfId="2" applyNumberFormat="1" applyFont="1" applyFill="1" applyBorder="1" applyAlignment="1" applyProtection="1">
      <alignment horizontal="center"/>
    </xf>
    <xf numFmtId="2" fontId="21" fillId="5" borderId="24" xfId="2" applyNumberFormat="1" applyFont="1" applyFill="1" applyBorder="1" applyAlignment="1" applyProtection="1">
      <alignment horizontal="center"/>
    </xf>
    <xf numFmtId="2" fontId="21" fillId="5" borderId="25" xfId="2" applyNumberFormat="1" applyFont="1" applyFill="1" applyBorder="1" applyAlignment="1" applyProtection="1">
      <alignment horizontal="center"/>
    </xf>
    <xf numFmtId="2" fontId="21" fillId="5" borderId="28" xfId="2" applyNumberFormat="1" applyFont="1" applyFill="1" applyBorder="1" applyAlignment="1" applyProtection="1">
      <alignment horizontal="center"/>
    </xf>
    <xf numFmtId="2" fontId="21" fillId="5" borderId="29" xfId="2" applyNumberFormat="1" applyFont="1" applyFill="1" applyBorder="1" applyAlignment="1" applyProtection="1">
      <alignment horizontal="center"/>
    </xf>
    <xf numFmtId="2" fontId="21" fillId="5" borderId="30" xfId="2" applyNumberFormat="1" applyFont="1" applyFill="1" applyBorder="1" applyAlignment="1" applyProtection="1">
      <alignment horizontal="center"/>
    </xf>
    <xf numFmtId="2" fontId="21" fillId="5" borderId="33" xfId="2" applyNumberFormat="1" applyFont="1" applyFill="1" applyBorder="1" applyAlignment="1" applyProtection="1">
      <alignment horizontal="center"/>
    </xf>
    <xf numFmtId="2" fontId="21" fillId="5" borderId="34" xfId="2" applyNumberFormat="1" applyFont="1" applyFill="1" applyBorder="1" applyAlignment="1" applyProtection="1">
      <alignment horizontal="center"/>
    </xf>
    <xf numFmtId="2" fontId="21" fillId="5" borderId="35" xfId="2" applyNumberFormat="1" applyFont="1" applyFill="1" applyBorder="1" applyAlignment="1" applyProtection="1">
      <alignment horizontal="center"/>
    </xf>
    <xf numFmtId="2" fontId="23" fillId="2" borderId="19" xfId="2" applyNumberFormat="1" applyFont="1" applyFill="1" applyBorder="1" applyAlignment="1" applyProtection="1">
      <alignment horizontal="center"/>
    </xf>
    <xf numFmtId="2" fontId="23" fillId="6" borderId="20" xfId="2" applyNumberFormat="1" applyFont="1" applyFill="1" applyBorder="1" applyAlignment="1" applyProtection="1">
      <alignment horizontal="center"/>
    </xf>
    <xf numFmtId="167" fontId="21" fillId="6" borderId="38" xfId="2" applyNumberFormat="1" applyFont="1" applyFill="1" applyBorder="1" applyAlignment="1" applyProtection="1">
      <alignment horizontal="center"/>
    </xf>
    <xf numFmtId="10" fontId="23" fillId="6" borderId="39" xfId="2" applyNumberFormat="1" applyFont="1" applyFill="1" applyBorder="1" applyAlignment="1" applyProtection="1">
      <alignment horizontal="center"/>
    </xf>
    <xf numFmtId="0" fontId="21" fillId="2" borderId="19" xfId="2" applyFont="1" applyFill="1" applyBorder="1" applyAlignment="1" applyProtection="1">
      <alignment horizontal="center"/>
    </xf>
    <xf numFmtId="1" fontId="21" fillId="2" borderId="20" xfId="2" applyNumberFormat="1" applyFont="1" applyFill="1" applyBorder="1" applyAlignment="1" applyProtection="1">
      <alignment horizontal="center"/>
    </xf>
    <xf numFmtId="0" fontId="11" fillId="0" borderId="0" xfId="0" applyFont="1" applyBorder="1" applyAlignment="1" applyProtection="1">
      <alignment horizontal="center" textRotation="90"/>
    </xf>
    <xf numFmtId="0" fontId="11" fillId="0" borderId="0" xfId="0" applyFont="1" applyBorder="1" applyAlignment="1" applyProtection="1">
      <alignment horizontal="center"/>
    </xf>
    <xf numFmtId="164" fontId="8" fillId="5" borderId="20" xfId="2" applyNumberFormat="1" applyFont="1" applyFill="1" applyBorder="1" applyAlignment="1">
      <alignment vertical="center"/>
    </xf>
    <xf numFmtId="164" fontId="4" fillId="5" borderId="35" xfId="2" applyNumberFormat="1" applyFont="1" applyFill="1" applyBorder="1" applyAlignment="1">
      <alignment vertical="center"/>
    </xf>
    <xf numFmtId="0" fontId="7" fillId="2" borderId="0" xfId="2" applyFont="1" applyFill="1"/>
    <xf numFmtId="0" fontId="4" fillId="8" borderId="0" xfId="0" applyNumberFormat="1" applyFont="1" applyFill="1" applyBorder="1" applyAlignment="1">
      <alignment horizontal="right"/>
    </xf>
    <xf numFmtId="0" fontId="4" fillId="8" borderId="0" xfId="0" quotePrefix="1" applyNumberFormat="1" applyFont="1" applyFill="1" applyBorder="1" applyAlignment="1">
      <alignment horizontal="right"/>
    </xf>
    <xf numFmtId="49" fontId="4" fillId="8" borderId="0" xfId="0" applyNumberFormat="1" applyFont="1" applyFill="1" applyBorder="1" applyAlignment="1"/>
    <xf numFmtId="0" fontId="4" fillId="8" borderId="0" xfId="0" applyFont="1" applyFill="1" applyBorder="1" applyAlignment="1"/>
    <xf numFmtId="0" fontId="4" fillId="8" borderId="0" xfId="0" applyNumberFormat="1" applyFont="1" applyFill="1" applyBorder="1" applyAlignment="1"/>
    <xf numFmtId="0" fontId="8" fillId="0" borderId="1" xfId="0" applyFont="1" applyFill="1" applyBorder="1" applyAlignment="1" applyProtection="1">
      <alignment vertical="center" wrapText="1"/>
    </xf>
    <xf numFmtId="0" fontId="9" fillId="0" borderId="2" xfId="0" applyFont="1" applyFill="1" applyBorder="1" applyAlignment="1" applyProtection="1">
      <alignment horizontal="centerContinuous" vertical="center" wrapText="1"/>
    </xf>
    <xf numFmtId="0" fontId="8" fillId="0" borderId="2" xfId="0" applyFont="1" applyFill="1" applyBorder="1" applyAlignment="1" applyProtection="1">
      <alignment horizontal="centerContinuous" vertical="center" wrapText="1"/>
    </xf>
    <xf numFmtId="0" fontId="8" fillId="0" borderId="2" xfId="0" applyFont="1" applyFill="1" applyBorder="1" applyAlignment="1" applyProtection="1">
      <alignment horizontal="centerContinuous" vertical="center"/>
    </xf>
    <xf numFmtId="0" fontId="10" fillId="0" borderId="2" xfId="0" applyFont="1" applyFill="1" applyBorder="1" applyAlignment="1" applyProtection="1">
      <alignment horizontal="centerContinuous" vertical="center"/>
    </xf>
    <xf numFmtId="0" fontId="7" fillId="0" borderId="2" xfId="0" applyFont="1" applyFill="1" applyBorder="1" applyAlignment="1" applyProtection="1">
      <alignment horizontal="centerContinuous"/>
    </xf>
    <xf numFmtId="0" fontId="7" fillId="0" borderId="3" xfId="0" applyFont="1" applyFill="1" applyBorder="1" applyProtection="1"/>
    <xf numFmtId="0" fontId="8" fillId="0" borderId="5"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6" xfId="0" applyFont="1" applyFill="1" applyBorder="1" applyAlignment="1" applyProtection="1">
      <alignment vertical="center"/>
    </xf>
    <xf numFmtId="0" fontId="0" fillId="0" borderId="6" xfId="0" applyFill="1" applyBorder="1" applyProtection="1"/>
    <xf numFmtId="0" fontId="8" fillId="0" borderId="6" xfId="0" applyFont="1" applyFill="1" applyBorder="1" applyAlignment="1" applyProtection="1">
      <alignment horizontal="right" vertical="center"/>
    </xf>
    <xf numFmtId="165" fontId="9" fillId="0" borderId="6" xfId="0" applyNumberFormat="1" applyFont="1" applyFill="1" applyBorder="1" applyAlignment="1" applyProtection="1">
      <alignment horizontal="center" vertical="center"/>
    </xf>
    <xf numFmtId="0" fontId="7" fillId="0" borderId="6" xfId="0" applyFont="1" applyFill="1" applyBorder="1" applyProtection="1"/>
    <xf numFmtId="0" fontId="7" fillId="0" borderId="7" xfId="0" applyFont="1" applyFill="1" applyBorder="1" applyProtection="1"/>
    <xf numFmtId="0" fontId="39" fillId="0" borderId="0" xfId="0" applyFont="1" applyFill="1" applyBorder="1" applyAlignment="1" applyProtection="1">
      <alignment vertical="center"/>
    </xf>
    <xf numFmtId="0" fontId="37" fillId="2" borderId="0" xfId="0" applyFont="1" applyFill="1" applyBorder="1" applyAlignment="1">
      <alignment vertical="center"/>
    </xf>
    <xf numFmtId="0" fontId="37" fillId="2" borderId="0" xfId="0" applyNumberFormat="1" applyFont="1" applyFill="1" applyBorder="1" applyAlignment="1">
      <alignment vertical="center"/>
    </xf>
    <xf numFmtId="1" fontId="4" fillId="3" borderId="45" xfId="2" applyNumberFormat="1" applyFill="1" applyBorder="1" applyAlignment="1" applyProtection="1">
      <alignment horizontal="center" vertical="center"/>
      <protection locked="0"/>
    </xf>
    <xf numFmtId="1" fontId="4" fillId="3" borderId="43" xfId="2" applyNumberFormat="1" applyFill="1" applyBorder="1" applyAlignment="1" applyProtection="1">
      <alignment horizontal="center" vertical="center"/>
      <protection locked="0"/>
    </xf>
    <xf numFmtId="1" fontId="4" fillId="9" borderId="24" xfId="2" applyNumberFormat="1" applyFill="1" applyBorder="1" applyAlignment="1" applyProtection="1">
      <alignment horizontal="center" vertical="center"/>
      <protection locked="0"/>
    </xf>
    <xf numFmtId="1" fontId="4" fillId="9" borderId="30" xfId="2" applyNumberFormat="1" applyFill="1" applyBorder="1" applyAlignment="1" applyProtection="1">
      <alignment horizontal="center" vertical="center"/>
      <protection locked="0"/>
    </xf>
    <xf numFmtId="1" fontId="4" fillId="3" borderId="28" xfId="0" applyNumberFormat="1" applyFont="1" applyFill="1" applyBorder="1" applyAlignment="1" applyProtection="1">
      <alignment vertical="center"/>
      <protection locked="0"/>
    </xf>
    <xf numFmtId="164" fontId="4" fillId="3" borderId="30" xfId="0" applyNumberFormat="1" applyFont="1" applyFill="1" applyBorder="1" applyAlignment="1" applyProtection="1">
      <alignment vertical="center"/>
      <protection locked="0"/>
    </xf>
    <xf numFmtId="1" fontId="8" fillId="5" borderId="19" xfId="2" applyNumberFormat="1" applyFont="1" applyFill="1" applyBorder="1" applyAlignment="1">
      <alignment vertical="center"/>
    </xf>
    <xf numFmtId="1" fontId="4" fillId="5" borderId="33" xfId="2" applyNumberFormat="1" applyFont="1" applyFill="1" applyBorder="1" applyAlignment="1">
      <alignment vertical="center"/>
    </xf>
    <xf numFmtId="0" fontId="43" fillId="0" borderId="11" xfId="1" applyFont="1" applyBorder="1"/>
    <xf numFmtId="165" fontId="10" fillId="0" borderId="0" xfId="0" applyNumberFormat="1" applyFont="1" applyBorder="1" applyAlignment="1" applyProtection="1">
      <alignment horizontal="left"/>
    </xf>
    <xf numFmtId="0" fontId="43" fillId="0" borderId="11" xfId="0" applyFont="1" applyBorder="1" applyAlignment="1" applyProtection="1">
      <alignment horizontal="left"/>
    </xf>
    <xf numFmtId="0" fontId="39" fillId="0" borderId="0" xfId="0" applyFont="1" applyBorder="1" applyAlignment="1" applyProtection="1">
      <alignment horizontal="left" vertical="center"/>
    </xf>
    <xf numFmtId="1" fontId="4" fillId="5" borderId="59" xfId="0" applyNumberFormat="1" applyFont="1" applyFill="1" applyBorder="1" applyAlignment="1">
      <alignment vertical="center"/>
    </xf>
    <xf numFmtId="164" fontId="4" fillId="5" borderId="30" xfId="2" applyNumberFormat="1" applyFont="1" applyFill="1" applyBorder="1" applyAlignment="1">
      <alignment vertical="center"/>
    </xf>
    <xf numFmtId="0" fontId="8" fillId="5" borderId="38" xfId="0" applyFont="1" applyFill="1" applyBorder="1" applyAlignment="1">
      <alignment vertical="center"/>
    </xf>
    <xf numFmtId="164" fontId="37" fillId="5" borderId="39" xfId="0" applyNumberFormat="1" applyFont="1" applyFill="1" applyBorder="1" applyAlignment="1">
      <alignment horizontal="right" vertical="center"/>
    </xf>
    <xf numFmtId="164" fontId="37" fillId="5" borderId="78" xfId="0" applyNumberFormat="1" applyFont="1" applyFill="1" applyBorder="1" applyAlignment="1">
      <alignment vertical="center"/>
    </xf>
    <xf numFmtId="0" fontId="8" fillId="5" borderId="28" xfId="0" applyFont="1" applyFill="1" applyBorder="1" applyAlignment="1">
      <alignment vertical="center"/>
    </xf>
    <xf numFmtId="164" fontId="37" fillId="5" borderId="30" xfId="0" applyNumberFormat="1" applyFont="1" applyFill="1" applyBorder="1" applyAlignment="1">
      <alignment horizontal="right" vertical="center"/>
    </xf>
    <xf numFmtId="164" fontId="37" fillId="5" borderId="62" xfId="0" applyNumberFormat="1" applyFont="1" applyFill="1" applyBorder="1" applyAlignment="1">
      <alignment vertical="center"/>
    </xf>
    <xf numFmtId="0" fontId="21" fillId="0" borderId="0" xfId="1" applyFont="1" applyFill="1" applyBorder="1" applyAlignment="1">
      <alignment vertical="center"/>
    </xf>
    <xf numFmtId="0" fontId="24" fillId="0" borderId="0" xfId="0" applyFont="1" applyFill="1" applyBorder="1" applyAlignment="1">
      <alignment vertical="center"/>
    </xf>
    <xf numFmtId="0" fontId="30" fillId="0" borderId="0" xfId="0" quotePrefix="1" applyFont="1" applyFill="1" applyBorder="1" applyAlignment="1">
      <alignment horizontal="left" vertical="center"/>
    </xf>
    <xf numFmtId="0" fontId="24" fillId="0" borderId="0" xfId="0" quotePrefix="1" applyFont="1" applyFill="1" applyBorder="1" applyAlignment="1">
      <alignment vertical="center"/>
    </xf>
    <xf numFmtId="0" fontId="7" fillId="0" borderId="0" xfId="0" applyFont="1" applyFill="1" applyBorder="1" applyAlignment="1">
      <alignment vertical="center"/>
    </xf>
    <xf numFmtId="0" fontId="21" fillId="0" borderId="0" xfId="1" applyFont="1" applyBorder="1" applyAlignment="1">
      <alignment vertical="center"/>
    </xf>
    <xf numFmtId="1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xf>
    <xf numFmtId="0" fontId="47" fillId="0" borderId="6" xfId="0" applyFont="1" applyFill="1" applyBorder="1" applyAlignment="1">
      <alignment horizontal="right" vertical="center"/>
    </xf>
    <xf numFmtId="0" fontId="4" fillId="0" borderId="6" xfId="0" quotePrefix="1" applyFont="1" applyFill="1" applyBorder="1" applyAlignment="1">
      <alignment vertical="center"/>
    </xf>
    <xf numFmtId="0" fontId="4" fillId="0" borderId="6" xfId="0" applyFont="1" applyFill="1" applyBorder="1" applyAlignment="1">
      <alignment vertical="center"/>
    </xf>
    <xf numFmtId="0" fontId="21" fillId="0" borderId="11" xfId="1" applyFont="1" applyFill="1" applyBorder="1" applyAlignment="1">
      <alignment vertical="center"/>
    </xf>
    <xf numFmtId="0" fontId="30" fillId="0" borderId="0" xfId="0" applyFont="1" applyFill="1" applyBorder="1" applyAlignment="1">
      <alignment horizontal="left" vertical="center"/>
    </xf>
    <xf numFmtId="0" fontId="30" fillId="0" borderId="0" xfId="0" quotePrefix="1" applyFont="1" applyFill="1" applyBorder="1" applyAlignment="1">
      <alignment vertical="center"/>
    </xf>
    <xf numFmtId="1" fontId="8" fillId="5" borderId="79" xfId="2" applyNumberFormat="1" applyFont="1" applyFill="1" applyBorder="1" applyAlignment="1">
      <alignment vertical="center"/>
    </xf>
    <xf numFmtId="164" fontId="4" fillId="5" borderId="30" xfId="2" applyNumberFormat="1" applyFill="1" applyBorder="1" applyAlignment="1">
      <alignment vertical="center"/>
    </xf>
    <xf numFmtId="164" fontId="4" fillId="5" borderId="35" xfId="2" applyNumberFormat="1" applyFill="1" applyBorder="1" applyAlignment="1">
      <alignment vertical="center"/>
    </xf>
    <xf numFmtId="1" fontId="4" fillId="5" borderId="33" xfId="2" applyNumberFormat="1" applyFill="1" applyBorder="1" applyAlignment="1">
      <alignment vertical="center"/>
    </xf>
    <xf numFmtId="164" fontId="40" fillId="0" borderId="0" xfId="0" applyNumberFormat="1" applyFont="1"/>
    <xf numFmtId="1" fontId="4" fillId="5" borderId="24" xfId="0" applyNumberFormat="1" applyFont="1" applyFill="1" applyBorder="1"/>
    <xf numFmtId="1" fontId="4" fillId="5" borderId="61" xfId="0" applyNumberFormat="1" applyFont="1" applyFill="1" applyBorder="1"/>
    <xf numFmtId="1" fontId="4" fillId="5" borderId="23" xfId="0" applyNumberFormat="1" applyFont="1" applyFill="1" applyBorder="1"/>
    <xf numFmtId="1" fontId="4" fillId="5" borderId="22" xfId="0" applyNumberFormat="1" applyFont="1" applyFill="1" applyBorder="1"/>
    <xf numFmtId="1" fontId="0" fillId="5" borderId="28" xfId="0" applyNumberFormat="1" applyFill="1" applyBorder="1" applyAlignment="1">
      <alignment vertical="center"/>
    </xf>
    <xf numFmtId="0" fontId="49" fillId="0" borderId="0" xfId="13" applyFont="1" applyProtection="1"/>
    <xf numFmtId="0" fontId="50" fillId="0" borderId="0" xfId="13" applyFont="1" applyProtection="1"/>
    <xf numFmtId="0" fontId="50" fillId="0" borderId="0" xfId="13" applyFont="1" applyFill="1" applyBorder="1" applyProtection="1"/>
    <xf numFmtId="0" fontId="50" fillId="14" borderId="80" xfId="13" applyFont="1" applyFill="1" applyBorder="1" applyAlignment="1" applyProtection="1">
      <alignment horizontal="center" textRotation="90" wrapText="1"/>
    </xf>
    <xf numFmtId="0" fontId="50" fillId="8" borderId="80" xfId="13" applyFont="1" applyFill="1" applyBorder="1" applyAlignment="1" applyProtection="1">
      <alignment horizontal="center" textRotation="90" wrapText="1"/>
    </xf>
    <xf numFmtId="0" fontId="50" fillId="15" borderId="80" xfId="13" applyFont="1" applyFill="1" applyBorder="1" applyAlignment="1" applyProtection="1">
      <alignment horizontal="center" textRotation="90" wrapText="1"/>
    </xf>
    <xf numFmtId="0" fontId="50" fillId="16" borderId="80" xfId="13" applyFont="1" applyFill="1" applyBorder="1" applyAlignment="1" applyProtection="1">
      <alignment horizontal="center" textRotation="90" wrapText="1"/>
    </xf>
    <xf numFmtId="0" fontId="50" fillId="0" borderId="0" xfId="13" applyFont="1" applyFill="1" applyBorder="1" applyAlignment="1" applyProtection="1">
      <alignment horizontal="center" textRotation="90" wrapText="1"/>
    </xf>
    <xf numFmtId="0" fontId="50" fillId="16" borderId="81" xfId="13" applyFont="1" applyFill="1" applyBorder="1" applyAlignment="1" applyProtection="1">
      <alignment horizontal="center" textRotation="90" wrapText="1"/>
    </xf>
    <xf numFmtId="0" fontId="50" fillId="16" borderId="80" xfId="13" applyFont="1" applyFill="1" applyBorder="1" applyAlignment="1" applyProtection="1">
      <alignment horizontal="centerContinuous" vertical="center" wrapText="1"/>
    </xf>
    <xf numFmtId="0" fontId="50" fillId="8" borderId="80" xfId="13" applyFont="1" applyFill="1" applyBorder="1" applyAlignment="1" applyProtection="1">
      <alignment horizontal="centerContinuous" vertical="center" wrapText="1"/>
    </xf>
    <xf numFmtId="0" fontId="50" fillId="14" borderId="82" xfId="13" applyFont="1" applyFill="1" applyBorder="1" applyAlignment="1" applyProtection="1">
      <alignment horizontal="center" wrapText="1"/>
    </xf>
    <xf numFmtId="0" fontId="50" fillId="15" borderId="86" xfId="13" applyFont="1" applyFill="1" applyBorder="1" applyAlignment="1" applyProtection="1">
      <alignment horizontal="center" wrapText="1"/>
    </xf>
    <xf numFmtId="14" fontId="50" fillId="16" borderId="86" xfId="13" quotePrefix="1" applyNumberFormat="1" applyFont="1" applyFill="1" applyBorder="1" applyAlignment="1" applyProtection="1">
      <alignment horizontal="centerContinuous" vertical="center" wrapText="1"/>
    </xf>
    <xf numFmtId="0" fontId="50" fillId="16" borderId="86" xfId="13" applyFont="1" applyFill="1" applyBorder="1" applyAlignment="1" applyProtection="1">
      <alignment horizontal="centerContinuous" wrapText="1"/>
    </xf>
    <xf numFmtId="0" fontId="50" fillId="8" borderId="86" xfId="13" applyFont="1" applyFill="1" applyBorder="1" applyAlignment="1" applyProtection="1">
      <alignment horizontal="centerContinuous" wrapText="1"/>
    </xf>
    <xf numFmtId="0" fontId="50" fillId="0" borderId="0" xfId="13" applyFont="1" applyFill="1" applyBorder="1" applyAlignment="1" applyProtection="1">
      <alignment horizontal="center" wrapText="1"/>
    </xf>
    <xf numFmtId="0" fontId="50" fillId="16" borderId="87" xfId="13" applyFont="1" applyFill="1" applyBorder="1" applyAlignment="1" applyProtection="1">
      <alignment horizontal="center" wrapText="1"/>
    </xf>
    <xf numFmtId="0" fontId="50" fillId="16" borderId="86" xfId="13" applyFont="1" applyFill="1" applyBorder="1" applyAlignment="1" applyProtection="1">
      <alignment horizontal="center" wrapText="1"/>
    </xf>
    <xf numFmtId="0" fontId="51" fillId="17" borderId="0" xfId="13" applyFont="1" applyFill="1" applyBorder="1" applyAlignment="1" applyProtection="1">
      <alignment horizontal="left"/>
    </xf>
    <xf numFmtId="1" fontId="51" fillId="17" borderId="0" xfId="13" applyNumberFormat="1" applyFont="1" applyFill="1" applyBorder="1" applyAlignment="1" applyProtection="1">
      <alignment horizontal="center"/>
    </xf>
    <xf numFmtId="168" fontId="51" fillId="17" borderId="0" xfId="13" applyNumberFormat="1" applyFont="1" applyFill="1" applyBorder="1" applyAlignment="1" applyProtection="1">
      <alignment horizontal="center"/>
    </xf>
    <xf numFmtId="10" fontId="51" fillId="17" borderId="0" xfId="13" applyNumberFormat="1" applyFont="1" applyFill="1" applyBorder="1" applyAlignment="1" applyProtection="1">
      <alignment horizontal="center"/>
    </xf>
    <xf numFmtId="164" fontId="51" fillId="17" borderId="0" xfId="13" applyNumberFormat="1" applyFont="1" applyFill="1" applyBorder="1" applyAlignment="1" applyProtection="1">
      <alignment horizontal="center"/>
    </xf>
    <xf numFmtId="168" fontId="51" fillId="0" borderId="0" xfId="13" applyNumberFormat="1" applyFont="1" applyFill="1" applyBorder="1" applyAlignment="1" applyProtection="1">
      <alignment horizontal="center"/>
    </xf>
    <xf numFmtId="10" fontId="51" fillId="0" borderId="0" xfId="13" applyNumberFormat="1" applyFont="1" applyFill="1" applyBorder="1" applyAlignment="1" applyProtection="1">
      <alignment horizontal="center"/>
    </xf>
    <xf numFmtId="0" fontId="51" fillId="0" borderId="0" xfId="13" applyFont="1" applyFill="1" applyBorder="1" applyAlignment="1" applyProtection="1">
      <alignment horizontal="center"/>
    </xf>
    <xf numFmtId="1" fontId="51" fillId="0" borderId="0" xfId="13" applyNumberFormat="1" applyFont="1" applyFill="1" applyBorder="1" applyAlignment="1" applyProtection="1">
      <alignment horizontal="center"/>
    </xf>
    <xf numFmtId="2" fontId="51" fillId="0" borderId="0" xfId="13" applyNumberFormat="1" applyFont="1" applyFill="1" applyBorder="1" applyAlignment="1" applyProtection="1">
      <alignment horizontal="center"/>
    </xf>
    <xf numFmtId="10" fontId="51" fillId="0" borderId="0" xfId="6" applyNumberFormat="1" applyFont="1" applyFill="1" applyBorder="1" applyAlignment="1" applyProtection="1">
      <alignment horizontal="center"/>
    </xf>
    <xf numFmtId="0" fontId="51" fillId="0" borderId="0" xfId="13" applyFont="1" applyFill="1" applyBorder="1" applyProtection="1"/>
    <xf numFmtId="0" fontId="51" fillId="17" borderId="0" xfId="13" applyFont="1" applyFill="1" applyBorder="1" applyProtection="1"/>
    <xf numFmtId="1" fontId="50" fillId="0" borderId="0" xfId="13" applyNumberFormat="1" applyFont="1" applyProtection="1"/>
    <xf numFmtId="168" fontId="50" fillId="0" borderId="0" xfId="13" applyNumberFormat="1" applyFont="1" applyProtection="1"/>
    <xf numFmtId="0" fontId="50" fillId="8" borderId="83" xfId="13" applyFont="1" applyFill="1" applyBorder="1" applyAlignment="1" applyProtection="1">
      <alignment horizontal="centerContinuous" wrapText="1"/>
    </xf>
    <xf numFmtId="0" fontId="50" fillId="8" borderId="87" xfId="13" applyFont="1" applyFill="1" applyBorder="1" applyAlignment="1" applyProtection="1">
      <alignment horizontal="centerContinuous" wrapText="1"/>
    </xf>
    <xf numFmtId="0" fontId="50" fillId="16" borderId="86" xfId="13" applyFont="1" applyFill="1" applyBorder="1" applyAlignment="1" applyProtection="1">
      <alignment horizontal="centerContinuous" vertical="center" wrapText="1"/>
    </xf>
    <xf numFmtId="0" fontId="50" fillId="0" borderId="0" xfId="13" applyFont="1" applyBorder="1" applyProtection="1"/>
    <xf numFmtId="2" fontId="51" fillId="17" borderId="0" xfId="13" applyNumberFormat="1" applyFont="1" applyFill="1" applyBorder="1" applyAlignment="1" applyProtection="1">
      <alignment horizontal="center"/>
    </xf>
    <xf numFmtId="0" fontId="20" fillId="0" borderId="0" xfId="2" applyFont="1" applyFill="1" applyBorder="1" applyAlignment="1" applyProtection="1">
      <alignment horizontal="left" vertical="center" indent="1"/>
    </xf>
    <xf numFmtId="0" fontId="50" fillId="8" borderId="80" xfId="13" applyFont="1" applyFill="1" applyBorder="1" applyAlignment="1" applyProtection="1">
      <alignment horizontal="center" wrapText="1"/>
    </xf>
    <xf numFmtId="0" fontId="50" fillId="14" borderId="80" xfId="13" applyFont="1" applyFill="1" applyBorder="1" applyAlignment="1" applyProtection="1">
      <alignment horizontal="center" wrapText="1"/>
    </xf>
    <xf numFmtId="14" fontId="50" fillId="16" borderId="87" xfId="13" applyNumberFormat="1" applyFont="1" applyFill="1" applyBorder="1" applyAlignment="1" applyProtection="1">
      <alignment horizontal="centerContinuous" wrapText="1"/>
    </xf>
    <xf numFmtId="0" fontId="50" fillId="16" borderId="80" xfId="13" applyFont="1" applyFill="1" applyBorder="1" applyAlignment="1" applyProtection="1">
      <alignment horizontal="centerContinuous" wrapText="1"/>
    </xf>
    <xf numFmtId="0" fontId="50" fillId="8" borderId="80" xfId="13" applyFont="1" applyFill="1" applyBorder="1" applyAlignment="1" applyProtection="1">
      <alignment horizontal="centerContinuous" wrapText="1"/>
    </xf>
    <xf numFmtId="0" fontId="4" fillId="8" borderId="0" xfId="10" applyFill="1" applyProtection="1"/>
    <xf numFmtId="0" fontId="7" fillId="2" borderId="0" xfId="10" applyFont="1" applyFill="1" applyProtection="1"/>
    <xf numFmtId="0" fontId="8" fillId="2" borderId="0" xfId="10" applyFont="1" applyFill="1" applyAlignment="1" applyProtection="1">
      <alignment horizontal="center"/>
    </xf>
    <xf numFmtId="0" fontId="8" fillId="2" borderId="0" xfId="10" applyFont="1" applyFill="1" applyProtection="1"/>
    <xf numFmtId="0" fontId="4" fillId="0" borderId="0" xfId="10" applyProtection="1"/>
    <xf numFmtId="49" fontId="4" fillId="0" borderId="0" xfId="10" applyNumberFormat="1" applyProtection="1"/>
    <xf numFmtId="0" fontId="8" fillId="0" borderId="1" xfId="10" applyFont="1" applyFill="1" applyBorder="1" applyAlignment="1" applyProtection="1">
      <alignment vertical="center" wrapText="1"/>
    </xf>
    <xf numFmtId="0" fontId="9" fillId="0" borderId="2" xfId="10" applyFont="1" applyFill="1" applyBorder="1" applyAlignment="1" applyProtection="1">
      <alignment horizontal="centerContinuous" vertical="center" wrapText="1"/>
    </xf>
    <xf numFmtId="0" fontId="8" fillId="0" borderId="2" xfId="10" applyFont="1" applyFill="1" applyBorder="1" applyAlignment="1" applyProtection="1">
      <alignment horizontal="centerContinuous" vertical="center" wrapText="1"/>
    </xf>
    <xf numFmtId="0" fontId="8" fillId="0" borderId="2" xfId="10" applyFont="1" applyFill="1" applyBorder="1" applyAlignment="1" applyProtection="1">
      <alignment horizontal="centerContinuous" vertical="center"/>
    </xf>
    <xf numFmtId="0" fontId="8" fillId="0" borderId="3" xfId="10" applyFont="1" applyFill="1" applyBorder="1" applyAlignment="1" applyProtection="1">
      <alignment vertical="center"/>
    </xf>
    <xf numFmtId="0" fontId="8" fillId="0" borderId="5" xfId="10" applyFont="1" applyFill="1" applyBorder="1" applyAlignment="1" applyProtection="1">
      <alignment vertical="center" wrapText="1"/>
    </xf>
    <xf numFmtId="0" fontId="8" fillId="0" borderId="6" xfId="10" applyFont="1" applyFill="1" applyBorder="1" applyAlignment="1" applyProtection="1">
      <alignment vertical="center" wrapText="1"/>
    </xf>
    <xf numFmtId="0" fontId="8" fillId="0" borderId="6" xfId="10" applyFont="1" applyFill="1" applyBorder="1" applyAlignment="1" applyProtection="1">
      <alignment vertical="center"/>
    </xf>
    <xf numFmtId="0" fontId="8" fillId="0" borderId="7" xfId="10" applyFont="1" applyFill="1" applyBorder="1" applyAlignment="1" applyProtection="1">
      <alignment vertical="center"/>
    </xf>
    <xf numFmtId="0" fontId="12" fillId="0" borderId="1" xfId="10" applyFont="1" applyBorder="1" applyAlignment="1" applyProtection="1">
      <alignment horizontal="left" vertical="center"/>
    </xf>
    <xf numFmtId="0" fontId="10" fillId="0" borderId="2" xfId="10" applyFont="1" applyBorder="1" applyAlignment="1" applyProtection="1">
      <alignment horizontal="center" vertical="center"/>
    </xf>
    <xf numFmtId="0" fontId="53" fillId="0" borderId="2" xfId="10" applyFont="1" applyBorder="1" applyAlignment="1" applyProtection="1">
      <alignment horizontal="right" vertical="center"/>
    </xf>
    <xf numFmtId="0" fontId="10" fillId="0" borderId="3" xfId="10" applyFont="1" applyBorder="1" applyAlignment="1" applyProtection="1">
      <alignment horizontal="center" vertical="center"/>
    </xf>
    <xf numFmtId="0" fontId="12" fillId="2" borderId="0" xfId="10" applyFont="1" applyFill="1" applyProtection="1"/>
    <xf numFmtId="0" fontId="10" fillId="2" borderId="0" xfId="10" applyFont="1" applyFill="1" applyProtection="1"/>
    <xf numFmtId="0" fontId="13" fillId="0" borderId="0" xfId="10" applyFont="1" applyProtection="1"/>
    <xf numFmtId="49" fontId="13" fillId="0" borderId="0" xfId="10" applyNumberFormat="1" applyFont="1" applyProtection="1"/>
    <xf numFmtId="0" fontId="12" fillId="0" borderId="11" xfId="10" applyFont="1" applyBorder="1" applyAlignment="1" applyProtection="1">
      <alignment horizontal="left" vertical="center"/>
    </xf>
    <xf numFmtId="0" fontId="10" fillId="0" borderId="0" xfId="10" applyFont="1" applyBorder="1" applyAlignment="1" applyProtection="1">
      <alignment horizontal="center" vertical="center"/>
    </xf>
    <xf numFmtId="0" fontId="53" fillId="0" borderId="0" xfId="10" applyFont="1" applyBorder="1" applyAlignment="1" applyProtection="1">
      <alignment horizontal="right" vertical="center"/>
    </xf>
    <xf numFmtId="0" fontId="10" fillId="0" borderId="4" xfId="10" applyFont="1" applyBorder="1" applyAlignment="1" applyProtection="1">
      <alignment horizontal="center" vertical="center"/>
    </xf>
    <xf numFmtId="0" fontId="54" fillId="0" borderId="31" xfId="10" applyFont="1" applyBorder="1" applyAlignment="1" applyProtection="1">
      <alignment horizontal="left" vertical="center"/>
    </xf>
    <xf numFmtId="0" fontId="53" fillId="0" borderId="32" xfId="10" applyFont="1" applyBorder="1" applyAlignment="1" applyProtection="1">
      <alignment horizontal="right" vertical="center"/>
    </xf>
    <xf numFmtId="0" fontId="10" fillId="0" borderId="14" xfId="10" applyFont="1" applyBorder="1" applyAlignment="1" applyProtection="1">
      <alignment horizontal="center" vertical="center"/>
    </xf>
    <xf numFmtId="0" fontId="56" fillId="14" borderId="66" xfId="10" applyFont="1" applyFill="1" applyBorder="1" applyAlignment="1" applyProtection="1">
      <alignment horizontal="left" vertical="center"/>
    </xf>
    <xf numFmtId="0" fontId="10" fillId="14" borderId="66" xfId="10" applyFont="1" applyFill="1" applyBorder="1" applyAlignment="1" applyProtection="1">
      <alignment vertical="center"/>
    </xf>
    <xf numFmtId="0" fontId="10" fillId="14" borderId="67" xfId="10" applyFont="1" applyFill="1" applyBorder="1" applyAlignment="1" applyProtection="1">
      <alignment vertical="center"/>
    </xf>
    <xf numFmtId="0" fontId="7" fillId="2" borderId="0" xfId="10" applyFont="1" applyFill="1" applyAlignment="1" applyProtection="1">
      <alignment vertical="center"/>
    </xf>
    <xf numFmtId="0" fontId="8" fillId="2" borderId="0" xfId="10" applyFont="1" applyFill="1" applyAlignment="1" applyProtection="1">
      <alignment horizontal="center" vertical="center"/>
    </xf>
    <xf numFmtId="0" fontId="8" fillId="2" borderId="0" xfId="10" applyFont="1" applyFill="1" applyAlignment="1" applyProtection="1">
      <alignment vertical="center"/>
    </xf>
    <xf numFmtId="0" fontId="4" fillId="0" borderId="0" xfId="10" applyAlignment="1" applyProtection="1">
      <alignment vertical="center"/>
    </xf>
    <xf numFmtId="49" fontId="4" fillId="0" borderId="0" xfId="10" applyNumberFormat="1" applyAlignment="1" applyProtection="1">
      <alignment vertical="center"/>
    </xf>
    <xf numFmtId="0" fontId="10" fillId="14" borderId="8" xfId="10" applyFont="1" applyFill="1" applyBorder="1" applyAlignment="1" applyProtection="1">
      <alignment horizontal="left" indent="1"/>
    </xf>
    <xf numFmtId="0" fontId="10" fillId="14" borderId="9" xfId="10" applyFont="1" applyFill="1" applyBorder="1" applyProtection="1"/>
    <xf numFmtId="0" fontId="10" fillId="18" borderId="9" xfId="10" applyFont="1" applyFill="1" applyBorder="1" applyProtection="1"/>
    <xf numFmtId="0" fontId="13" fillId="14" borderId="9" xfId="10" applyFont="1" applyFill="1" applyBorder="1" applyProtection="1"/>
    <xf numFmtId="0" fontId="13" fillId="14" borderId="10" xfId="10" applyFont="1" applyFill="1" applyBorder="1" applyProtection="1"/>
    <xf numFmtId="0" fontId="7" fillId="2" borderId="0" xfId="10" applyFont="1" applyFill="1" applyAlignment="1" applyProtection="1">
      <alignment vertical="center" wrapText="1"/>
    </xf>
    <xf numFmtId="0" fontId="4" fillId="0" borderId="11" xfId="10" applyBorder="1" applyAlignment="1" applyProtection="1">
      <alignment horizontal="left" indent="1"/>
    </xf>
    <xf numFmtId="0" fontId="4" fillId="0" borderId="0" xfId="10" applyBorder="1" applyProtection="1"/>
    <xf numFmtId="0" fontId="47" fillId="0" borderId="0" xfId="10" applyFont="1" applyBorder="1" applyProtection="1"/>
    <xf numFmtId="0" fontId="4" fillId="0" borderId="4" xfId="10" applyBorder="1" applyProtection="1"/>
    <xf numFmtId="0" fontId="4" fillId="0" borderId="0" xfId="10" applyBorder="1" applyAlignment="1" applyProtection="1">
      <alignment vertical="center"/>
    </xf>
    <xf numFmtId="0" fontId="4" fillId="3" borderId="13" xfId="10" applyFill="1" applyBorder="1" applyAlignment="1" applyProtection="1">
      <alignment horizontal="center" vertical="center"/>
      <protection locked="0"/>
    </xf>
    <xf numFmtId="0" fontId="4" fillId="0" borderId="4" xfId="10" applyBorder="1" applyAlignment="1" applyProtection="1">
      <alignment vertical="center"/>
    </xf>
    <xf numFmtId="0" fontId="4" fillId="19" borderId="13" xfId="10" applyFill="1" applyBorder="1" applyAlignment="1" applyProtection="1">
      <alignment horizontal="center" vertical="center"/>
    </xf>
    <xf numFmtId="0" fontId="58" fillId="0" borderId="0" xfId="10" applyFont="1" applyFill="1" applyBorder="1" applyAlignment="1" applyProtection="1">
      <alignment horizontal="right" vertical="center"/>
    </xf>
    <xf numFmtId="0" fontId="58" fillId="0" borderId="0" xfId="10" applyFont="1" applyBorder="1" applyAlignment="1" applyProtection="1">
      <alignment horizontal="center" vertical="center"/>
    </xf>
    <xf numFmtId="0" fontId="4" fillId="0" borderId="0" xfId="10" applyBorder="1" applyAlignment="1" applyProtection="1">
      <alignment horizontal="center" vertical="center"/>
    </xf>
    <xf numFmtId="0" fontId="4" fillId="0" borderId="0" xfId="10" applyFill="1" applyBorder="1" applyAlignment="1" applyProtection="1">
      <alignment vertical="center"/>
    </xf>
    <xf numFmtId="0" fontId="47" fillId="0" borderId="0" xfId="10" applyFont="1" applyBorder="1" applyAlignment="1" applyProtection="1">
      <alignment vertical="center"/>
    </xf>
    <xf numFmtId="0" fontId="7" fillId="2" borderId="0" xfId="10" applyNumberFormat="1" applyFont="1" applyFill="1" applyBorder="1" applyAlignment="1" applyProtection="1">
      <alignment vertical="center" wrapText="1"/>
    </xf>
    <xf numFmtId="1" fontId="4" fillId="3" borderId="13" xfId="10" applyNumberFormat="1" applyFill="1" applyBorder="1" applyAlignment="1" applyProtection="1">
      <alignment horizontal="center" vertical="center"/>
      <protection locked="0"/>
    </xf>
    <xf numFmtId="1" fontId="1" fillId="19" borderId="13" xfId="14" applyNumberFormat="1" applyFill="1" applyBorder="1" applyAlignment="1">
      <alignment horizontal="center" vertical="center"/>
    </xf>
    <xf numFmtId="0" fontId="7" fillId="2" borderId="0" xfId="14" applyFont="1" applyFill="1" applyAlignment="1">
      <alignment vertical="center"/>
    </xf>
    <xf numFmtId="0" fontId="4" fillId="0" borderId="5" xfId="10" applyBorder="1" applyProtection="1"/>
    <xf numFmtId="0" fontId="4" fillId="0" borderId="6" xfId="10" applyBorder="1" applyProtection="1"/>
    <xf numFmtId="0" fontId="4" fillId="0" borderId="6" xfId="10" applyFont="1" applyFill="1" applyBorder="1" applyProtection="1"/>
    <xf numFmtId="0" fontId="4" fillId="0" borderId="7" xfId="10" applyBorder="1" applyProtection="1"/>
    <xf numFmtId="0" fontId="7" fillId="2" borderId="0" xfId="10" applyFont="1" applyFill="1" applyAlignment="1" applyProtection="1">
      <alignment wrapText="1"/>
    </xf>
    <xf numFmtId="0" fontId="4" fillId="2" borderId="0" xfId="10" applyFill="1" applyProtection="1"/>
    <xf numFmtId="0" fontId="4" fillId="8" borderId="0" xfId="10" applyFill="1" applyAlignment="1" applyProtection="1">
      <alignment horizontal="center" vertical="center"/>
    </xf>
    <xf numFmtId="0" fontId="7" fillId="8" borderId="0" xfId="10" applyFont="1" applyFill="1" applyProtection="1"/>
    <xf numFmtId="0" fontId="8" fillId="8" borderId="0" xfId="10" applyFont="1" applyFill="1" applyProtection="1"/>
    <xf numFmtId="49" fontId="4" fillId="8" borderId="0" xfId="10" applyNumberFormat="1" applyFill="1" applyProtection="1"/>
    <xf numFmtId="0" fontId="8" fillId="8" borderId="0" xfId="10" applyFont="1" applyFill="1" applyAlignment="1" applyProtection="1">
      <alignment horizontal="center"/>
    </xf>
    <xf numFmtId="0" fontId="61" fillId="14" borderId="0" xfId="14" applyFont="1" applyFill="1" applyBorder="1"/>
    <xf numFmtId="0" fontId="62" fillId="14" borderId="0" xfId="14" applyFont="1" applyFill="1" applyBorder="1"/>
    <xf numFmtId="49" fontId="62" fillId="14" borderId="0" xfId="14" applyNumberFormat="1" applyFont="1" applyFill="1" applyBorder="1"/>
    <xf numFmtId="0" fontId="1" fillId="14" borderId="0" xfId="14" applyFill="1"/>
    <xf numFmtId="0" fontId="61" fillId="14" borderId="0" xfId="14" applyFont="1" applyFill="1" applyBorder="1" applyAlignment="1">
      <alignment horizontal="center"/>
    </xf>
    <xf numFmtId="0" fontId="61" fillId="14" borderId="1" xfId="14" applyFont="1" applyFill="1" applyBorder="1"/>
    <xf numFmtId="14" fontId="63" fillId="14" borderId="2" xfId="14" applyNumberFormat="1" applyFont="1" applyFill="1" applyBorder="1" applyAlignment="1" applyProtection="1">
      <alignment horizontal="center" textRotation="90"/>
    </xf>
    <xf numFmtId="0" fontId="61" fillId="14" borderId="11" xfId="14" applyFont="1" applyFill="1" applyBorder="1"/>
    <xf numFmtId="14" fontId="63" fillId="14" borderId="0" xfId="14" applyNumberFormat="1" applyFont="1" applyFill="1" applyBorder="1" applyAlignment="1" applyProtection="1">
      <alignment horizontal="center" textRotation="90"/>
    </xf>
    <xf numFmtId="0" fontId="64" fillId="14" borderId="0" xfId="14" applyFont="1" applyFill="1" applyBorder="1" applyAlignment="1">
      <alignment horizontal="right"/>
    </xf>
    <xf numFmtId="0" fontId="64" fillId="14" borderId="11" xfId="14" applyFont="1" applyFill="1" applyBorder="1" applyAlignment="1">
      <alignment horizontal="center"/>
    </xf>
    <xf numFmtId="0" fontId="64" fillId="14" borderId="0" xfId="14" applyFont="1" applyFill="1" applyBorder="1" applyAlignment="1">
      <alignment horizontal="center"/>
    </xf>
    <xf numFmtId="0" fontId="61" fillId="14" borderId="5" xfId="14" applyFont="1" applyFill="1" applyBorder="1"/>
    <xf numFmtId="14" fontId="63" fillId="14" borderId="6" xfId="14" applyNumberFormat="1" applyFont="1" applyFill="1" applyBorder="1" applyAlignment="1" applyProtection="1">
      <alignment horizontal="left"/>
    </xf>
    <xf numFmtId="0" fontId="61" fillId="14" borderId="0" xfId="14" applyFont="1" applyFill="1"/>
    <xf numFmtId="49" fontId="62" fillId="14" borderId="0" xfId="14" applyNumberFormat="1" applyFont="1" applyFill="1"/>
    <xf numFmtId="0" fontId="62" fillId="14" borderId="0" xfId="14" applyFont="1" applyFill="1"/>
    <xf numFmtId="49" fontId="61" fillId="14" borderId="0" xfId="14" applyNumberFormat="1" applyFont="1" applyFill="1"/>
    <xf numFmtId="1" fontId="65" fillId="14" borderId="0" xfId="14" quotePrefix="1" applyNumberFormat="1" applyFont="1" applyFill="1" applyBorder="1" applyAlignment="1">
      <alignment horizontal="center"/>
    </xf>
    <xf numFmtId="49" fontId="66" fillId="14" borderId="0" xfId="14" applyNumberFormat="1" applyFont="1" applyFill="1"/>
    <xf numFmtId="0" fontId="67" fillId="14" borderId="0" xfId="14" applyFont="1" applyFill="1"/>
    <xf numFmtId="0" fontId="7" fillId="0" borderId="0" xfId="10" applyFont="1" applyProtection="1"/>
    <xf numFmtId="1" fontId="4" fillId="3" borderId="28" xfId="2" applyNumberFormat="1" applyFont="1" applyFill="1" applyBorder="1" applyAlignment="1" applyProtection="1">
      <alignment vertical="center"/>
      <protection locked="0"/>
    </xf>
    <xf numFmtId="164" fontId="4" fillId="3" borderId="30" xfId="2" applyNumberFormat="1" applyFont="1" applyFill="1" applyBorder="1" applyAlignment="1" applyProtection="1">
      <alignment vertical="center"/>
      <protection locked="0"/>
    </xf>
    <xf numFmtId="14" fontId="62" fillId="14" borderId="0" xfId="14" applyNumberFormat="1" applyFont="1" applyFill="1"/>
    <xf numFmtId="169" fontId="10" fillId="18" borderId="9" xfId="10" applyNumberFormat="1" applyFont="1" applyFill="1" applyBorder="1" applyProtection="1"/>
    <xf numFmtId="169" fontId="10" fillId="0" borderId="6" xfId="10" applyNumberFormat="1" applyFont="1" applyFill="1" applyBorder="1" applyAlignment="1" applyProtection="1">
      <alignment horizontal="centerContinuous" vertical="center"/>
    </xf>
    <xf numFmtId="169" fontId="10" fillId="0" borderId="6" xfId="10" applyNumberFormat="1" applyFont="1" applyFill="1" applyBorder="1" applyAlignment="1" applyProtection="1">
      <alignment horizontal="right" vertical="center"/>
    </xf>
    <xf numFmtId="169" fontId="43" fillId="18" borderId="6" xfId="10" applyNumberFormat="1" applyFont="1" applyFill="1" applyBorder="1" applyAlignment="1" applyProtection="1">
      <alignment horizontal="left" vertical="center"/>
    </xf>
    <xf numFmtId="0" fontId="59" fillId="8" borderId="0" xfId="10" applyFont="1" applyFill="1" applyBorder="1" applyAlignment="1" applyProtection="1">
      <alignment vertical="center"/>
    </xf>
    <xf numFmtId="0" fontId="49" fillId="0" borderId="0" xfId="0" applyFont="1" applyProtection="1"/>
    <xf numFmtId="0" fontId="50" fillId="0" borderId="0" xfId="0" applyFont="1" applyProtection="1"/>
    <xf numFmtId="0" fontId="50" fillId="17" borderId="0" xfId="0" applyFont="1" applyFill="1" applyAlignment="1" applyProtection="1">
      <alignment horizontal="center"/>
    </xf>
    <xf numFmtId="1" fontId="50" fillId="17" borderId="0" xfId="0" applyNumberFormat="1" applyFont="1" applyFill="1" applyAlignment="1" applyProtection="1">
      <alignment horizontal="center"/>
    </xf>
    <xf numFmtId="0" fontId="50" fillId="14" borderId="0" xfId="13" applyFont="1" applyFill="1" applyBorder="1" applyAlignment="1" applyProtection="1">
      <alignment horizontal="center" wrapText="1"/>
    </xf>
    <xf numFmtId="0" fontId="50" fillId="16" borderId="0" xfId="13" applyFont="1" applyFill="1" applyBorder="1" applyAlignment="1" applyProtection="1">
      <alignment horizontal="centerContinuous" wrapText="1"/>
    </xf>
    <xf numFmtId="0" fontId="50" fillId="16" borderId="81" xfId="13" applyFont="1" applyFill="1" applyBorder="1" applyAlignment="1" applyProtection="1">
      <alignment horizontal="centerContinuous" wrapText="1"/>
    </xf>
    <xf numFmtId="168" fontId="51" fillId="17" borderId="0" xfId="0" applyNumberFormat="1" applyFont="1" applyFill="1" applyBorder="1" applyAlignment="1" applyProtection="1">
      <alignment horizontal="center"/>
    </xf>
    <xf numFmtId="0" fontId="4" fillId="0" borderId="0" xfId="0" applyFont="1" applyFill="1" applyBorder="1" applyAlignment="1">
      <alignment horizontal="right" vertical="center"/>
    </xf>
    <xf numFmtId="0" fontId="71" fillId="0" borderId="0" xfId="0" applyFont="1" applyBorder="1" applyAlignment="1" applyProtection="1">
      <alignment horizontal="right"/>
    </xf>
    <xf numFmtId="0" fontId="72" fillId="8" borderId="0" xfId="0" applyFont="1" applyFill="1" applyBorder="1"/>
    <xf numFmtId="0" fontId="37" fillId="8" borderId="0" xfId="0" applyFont="1" applyFill="1" applyBorder="1"/>
    <xf numFmtId="0" fontId="50" fillId="16" borderId="88" xfId="13" applyFont="1" applyFill="1" applyBorder="1" applyAlignment="1" applyProtection="1">
      <alignment horizontal="centerContinuous" wrapText="1"/>
    </xf>
    <xf numFmtId="0" fontId="50" fillId="16" borderId="89" xfId="13" applyFont="1" applyFill="1" applyBorder="1" applyAlignment="1" applyProtection="1">
      <alignment horizontal="centerContinuous" wrapText="1"/>
    </xf>
    <xf numFmtId="0" fontId="50" fillId="16" borderId="90" xfId="13" applyFont="1" applyFill="1" applyBorder="1" applyAlignment="1" applyProtection="1">
      <alignment horizontal="centerContinuous" wrapText="1"/>
    </xf>
    <xf numFmtId="0" fontId="50" fillId="8" borderId="88" xfId="13" applyFont="1" applyFill="1" applyBorder="1" applyAlignment="1" applyProtection="1">
      <alignment horizontal="centerContinuous" wrapText="1"/>
    </xf>
    <xf numFmtId="0" fontId="50" fillId="8" borderId="89" xfId="13" applyFont="1" applyFill="1" applyBorder="1" applyAlignment="1" applyProtection="1">
      <alignment horizontal="centerContinuous" wrapText="1"/>
    </xf>
    <xf numFmtId="0" fontId="50" fillId="8" borderId="90" xfId="13" applyFont="1" applyFill="1" applyBorder="1" applyAlignment="1" applyProtection="1">
      <alignment horizontal="centerContinuous" wrapText="1"/>
    </xf>
    <xf numFmtId="0" fontId="50" fillId="8" borderId="81" xfId="13" applyFont="1" applyFill="1" applyBorder="1" applyAlignment="1" applyProtection="1">
      <alignment horizontal="centerContinuous" wrapText="1"/>
    </xf>
    <xf numFmtId="0" fontId="50" fillId="16" borderId="80" xfId="13" applyFont="1" applyFill="1" applyBorder="1" applyAlignment="1" applyProtection="1">
      <alignment vertical="center" wrapText="1"/>
    </xf>
    <xf numFmtId="1" fontId="73" fillId="14" borderId="0" xfId="14" quotePrefix="1" applyNumberFormat="1" applyFont="1" applyFill="1" applyBorder="1" applyAlignment="1">
      <alignment horizontal="center"/>
    </xf>
    <xf numFmtId="3" fontId="74" fillId="0" borderId="0" xfId="10" applyNumberFormat="1" applyFont="1" applyAlignment="1" applyProtection="1">
      <alignment horizontal="center"/>
    </xf>
    <xf numFmtId="169" fontId="10" fillId="9" borderId="91" xfId="10" applyNumberFormat="1" applyFont="1" applyFill="1" applyBorder="1" applyAlignment="1" applyProtection="1">
      <alignment horizontal="center" vertical="center"/>
      <protection locked="0"/>
    </xf>
    <xf numFmtId="0" fontId="10" fillId="0" borderId="32" xfId="10" applyFont="1" applyBorder="1" applyAlignment="1" applyProtection="1">
      <alignment horizontal="center" vertical="center"/>
    </xf>
    <xf numFmtId="0" fontId="4" fillId="0" borderId="11" xfId="10" applyBorder="1" applyProtection="1"/>
    <xf numFmtId="0" fontId="57" fillId="0" borderId="0" xfId="10" applyFont="1" applyBorder="1" applyAlignment="1" applyProtection="1">
      <alignment horizontal="right" vertical="center" indent="1"/>
    </xf>
    <xf numFmtId="0" fontId="78" fillId="0" borderId="0" xfId="10" applyFont="1" applyBorder="1" applyAlignment="1" applyProtection="1">
      <alignment horizontal="center" vertical="center"/>
    </xf>
    <xf numFmtId="0" fontId="0" fillId="2" borderId="0" xfId="0" applyFill="1" applyBorder="1" applyProtection="1"/>
    <xf numFmtId="0" fontId="8" fillId="2" borderId="0" xfId="0" applyFont="1" applyFill="1" applyAlignment="1" applyProtection="1">
      <alignment horizontal="right"/>
    </xf>
    <xf numFmtId="0" fontId="8" fillId="0" borderId="0" xfId="0" applyFont="1" applyFill="1" applyBorder="1" applyProtection="1"/>
    <xf numFmtId="0" fontId="0" fillId="0" borderId="0" xfId="0" applyNumberFormat="1" applyFill="1" applyBorder="1"/>
    <xf numFmtId="14" fontId="18" fillId="0" borderId="0" xfId="0" quotePrefix="1" applyNumberFormat="1" applyFont="1" applyFill="1" applyBorder="1" applyAlignment="1">
      <alignment horizontal="center"/>
    </xf>
    <xf numFmtId="1" fontId="18" fillId="0" borderId="0" xfId="0" quotePrefix="1" applyNumberFormat="1" applyFont="1" applyFill="1" applyBorder="1" applyAlignment="1">
      <alignment horizontal="center"/>
    </xf>
    <xf numFmtId="0" fontId="7" fillId="2" borderId="0" xfId="0" applyFont="1" applyFill="1" applyBorder="1" applyAlignment="1" applyProtection="1">
      <alignment horizontal="left"/>
    </xf>
    <xf numFmtId="0" fontId="4" fillId="8" borderId="1" xfId="10" applyFill="1" applyBorder="1" applyProtection="1"/>
    <xf numFmtId="0" fontId="4" fillId="8" borderId="2" xfId="10" applyFill="1" applyBorder="1" applyProtection="1"/>
    <xf numFmtId="0" fontId="4" fillId="8" borderId="66" xfId="10" applyFill="1" applyBorder="1" applyProtection="1"/>
    <xf numFmtId="0" fontId="4" fillId="8" borderId="3" xfId="10" applyFill="1" applyBorder="1" applyProtection="1"/>
    <xf numFmtId="0" fontId="4" fillId="0" borderId="11" xfId="0" applyFont="1" applyBorder="1"/>
    <xf numFmtId="0" fontId="4" fillId="0" borderId="0" xfId="0" applyFont="1" applyBorder="1"/>
    <xf numFmtId="0" fontId="4" fillId="0" borderId="4" xfId="0" applyFont="1" applyBorder="1"/>
    <xf numFmtId="0" fontId="4" fillId="2" borderId="0" xfId="0" applyFont="1" applyFill="1" applyBorder="1" applyProtection="1"/>
    <xf numFmtId="0" fontId="4" fillId="0" borderId="0" xfId="0" applyNumberFormat="1" applyFont="1" applyFill="1" applyBorder="1"/>
    <xf numFmtId="14" fontId="4" fillId="0" borderId="0" xfId="0" quotePrefix="1" applyNumberFormat="1" applyFont="1" applyFill="1" applyBorder="1" applyAlignment="1">
      <alignment horizontal="center"/>
    </xf>
    <xf numFmtId="1" fontId="4" fillId="0" borderId="0" xfId="0" quotePrefix="1" applyNumberFormat="1" applyFont="1" applyFill="1" applyBorder="1" applyAlignment="1">
      <alignment horizontal="center"/>
    </xf>
    <xf numFmtId="0" fontId="4" fillId="0" borderId="13" xfId="0" applyFont="1" applyBorder="1" applyAlignment="1">
      <alignment horizontal="center"/>
    </xf>
    <xf numFmtId="0" fontId="4" fillId="0" borderId="0" xfId="0" applyFont="1" applyFill="1" applyBorder="1" applyAlignment="1">
      <alignment horizontal="center"/>
    </xf>
    <xf numFmtId="0" fontId="4" fillId="0" borderId="13" xfId="0" applyFont="1" applyBorder="1" applyAlignment="1">
      <alignment horizontal="right"/>
    </xf>
    <xf numFmtId="1" fontId="4" fillId="5" borderId="13" xfId="0" applyNumberFormat="1" applyFont="1" applyFill="1" applyBorder="1" applyAlignment="1">
      <alignment horizontal="center"/>
    </xf>
    <xf numFmtId="1" fontId="4" fillId="0" borderId="0" xfId="0" applyNumberFormat="1" applyFont="1" applyFill="1" applyBorder="1" applyAlignment="1">
      <alignment horizontal="center"/>
    </xf>
    <xf numFmtId="0" fontId="0" fillId="0" borderId="5" xfId="0" applyBorder="1" applyProtection="1"/>
    <xf numFmtId="0" fontId="0" fillId="0" borderId="6" xfId="0" applyFill="1" applyBorder="1" applyAlignment="1" applyProtection="1">
      <alignment horizontal="right"/>
    </xf>
    <xf numFmtId="0" fontId="0" fillId="0" borderId="6" xfId="0" applyFill="1" applyBorder="1" applyAlignment="1" applyProtection="1">
      <alignment horizontal="center" vertical="center"/>
    </xf>
    <xf numFmtId="0" fontId="0" fillId="0" borderId="6" xfId="0" applyFill="1" applyBorder="1" applyAlignment="1" applyProtection="1">
      <alignment horizontal="center"/>
    </xf>
    <xf numFmtId="0" fontId="0" fillId="0" borderId="7" xfId="0" applyFill="1" applyBorder="1" applyProtection="1"/>
    <xf numFmtId="0" fontId="10" fillId="21" borderId="11" xfId="0" applyFont="1" applyFill="1" applyBorder="1" applyAlignment="1"/>
    <xf numFmtId="0" fontId="10" fillId="21" borderId="0" xfId="0" applyFont="1" applyFill="1" applyBorder="1" applyAlignment="1"/>
    <xf numFmtId="0" fontId="10" fillId="21" borderId="46" xfId="0" applyFont="1" applyFill="1" applyBorder="1" applyAlignment="1"/>
    <xf numFmtId="0" fontId="10" fillId="0" borderId="11" xfId="10" applyFont="1" applyFill="1" applyBorder="1" applyAlignment="1" applyProtection="1">
      <alignment horizontal="left" indent="1"/>
    </xf>
    <xf numFmtId="0" fontId="10" fillId="0" borderId="0" xfId="10" applyFont="1" applyFill="1" applyBorder="1" applyAlignment="1" applyProtection="1">
      <alignment horizontal="left" indent="1"/>
    </xf>
    <xf numFmtId="0" fontId="10" fillId="0" borderId="32" xfId="10" applyFont="1" applyFill="1" applyBorder="1" applyAlignment="1" applyProtection="1">
      <alignment horizontal="left" indent="1"/>
    </xf>
    <xf numFmtId="0" fontId="4" fillId="0" borderId="48" xfId="0" applyFont="1" applyFill="1" applyBorder="1" applyAlignment="1">
      <alignment horizontal="center"/>
    </xf>
    <xf numFmtId="0" fontId="13" fillId="14" borderId="8" xfId="10" applyFont="1" applyFill="1" applyBorder="1" applyAlignment="1" applyProtection="1">
      <alignment horizontal="left" indent="1"/>
    </xf>
    <xf numFmtId="0" fontId="10" fillId="14" borderId="9" xfId="10" applyFont="1" applyFill="1" applyBorder="1" applyAlignment="1" applyProtection="1">
      <alignment horizontal="left" indent="1"/>
    </xf>
    <xf numFmtId="0" fontId="10" fillId="14" borderId="10" xfId="10" applyFont="1" applyFill="1" applyBorder="1" applyAlignment="1" applyProtection="1">
      <alignment horizontal="left" indent="1"/>
    </xf>
    <xf numFmtId="0" fontId="4" fillId="0" borderId="11" xfId="10" applyFont="1" applyBorder="1" applyAlignment="1" applyProtection="1">
      <alignment horizontal="left" vertical="center" indent="1"/>
    </xf>
    <xf numFmtId="0" fontId="8" fillId="0" borderId="0" xfId="10" applyFont="1" applyBorder="1" applyProtection="1"/>
    <xf numFmtId="0" fontId="4" fillId="0" borderId="0" xfId="10" applyFont="1" applyBorder="1" applyProtection="1"/>
    <xf numFmtId="0" fontId="79" fillId="0" borderId="0" xfId="10" applyFont="1" applyBorder="1" applyAlignment="1" applyProtection="1">
      <alignment horizontal="center" vertical="center"/>
    </xf>
    <xf numFmtId="0" fontId="4" fillId="0" borderId="0" xfId="10" applyFont="1" applyBorder="1" applyAlignment="1" applyProtection="1">
      <alignment horizontal="center" vertical="center"/>
    </xf>
    <xf numFmtId="0" fontId="4" fillId="0" borderId="0" xfId="10" applyFont="1" applyBorder="1" applyAlignment="1" applyProtection="1">
      <alignment horizontal="left" vertical="center"/>
    </xf>
    <xf numFmtId="0" fontId="4" fillId="0" borderId="0" xfId="10" applyFont="1" applyBorder="1" applyAlignment="1" applyProtection="1">
      <alignment vertical="center"/>
    </xf>
    <xf numFmtId="0" fontId="10" fillId="0" borderId="4" xfId="10" applyFont="1" applyFill="1" applyBorder="1" applyAlignment="1" applyProtection="1">
      <alignment horizontal="left" indent="1"/>
    </xf>
    <xf numFmtId="0" fontId="4" fillId="0" borderId="11" xfId="10" applyFont="1" applyBorder="1" applyAlignment="1" applyProtection="1">
      <alignment horizontal="left" indent="1"/>
    </xf>
    <xf numFmtId="0" fontId="4" fillId="0" borderId="11" xfId="10" applyFont="1" applyFill="1" applyBorder="1" applyAlignment="1" applyProtection="1">
      <alignment horizontal="left" vertical="center" indent="1"/>
    </xf>
    <xf numFmtId="0" fontId="4" fillId="0" borderId="0" xfId="10" applyFont="1" applyFill="1" applyBorder="1" applyAlignment="1" applyProtection="1">
      <alignment vertical="center"/>
    </xf>
    <xf numFmtId="10" fontId="51" fillId="17" borderId="0" xfId="6" applyNumberFormat="1" applyFont="1" applyFill="1" applyBorder="1" applyAlignment="1" applyProtection="1">
      <alignment horizontal="center"/>
    </xf>
    <xf numFmtId="0" fontId="4" fillId="0" borderId="47" xfId="0" applyFont="1" applyFill="1" applyBorder="1" applyAlignment="1">
      <alignment horizontal="right" vertical="center" wrapText="1"/>
    </xf>
    <xf numFmtId="0" fontId="4" fillId="0" borderId="73" xfId="0" applyFont="1" applyFill="1" applyBorder="1" applyAlignment="1">
      <alignment horizontal="right" vertical="center" wrapText="1"/>
    </xf>
    <xf numFmtId="0" fontId="4" fillId="0" borderId="74" xfId="0" applyFont="1" applyFill="1" applyBorder="1" applyAlignment="1">
      <alignment horizontal="right" vertical="center" wrapText="1"/>
    </xf>
    <xf numFmtId="0" fontId="4" fillId="0" borderId="42" xfId="0" applyFont="1" applyFill="1" applyBorder="1" applyAlignment="1">
      <alignment horizontal="right" vertical="center"/>
    </xf>
    <xf numFmtId="0" fontId="24" fillId="0" borderId="25" xfId="0" applyFont="1" applyFill="1" applyBorder="1" applyAlignment="1">
      <alignment horizontal="right" vertical="center"/>
    </xf>
    <xf numFmtId="0" fontId="24" fillId="0" borderId="72" xfId="0" applyFont="1" applyFill="1" applyBorder="1" applyAlignment="1">
      <alignment horizontal="right" vertical="center"/>
    </xf>
    <xf numFmtId="0" fontId="27" fillId="2" borderId="68" xfId="0" applyFont="1" applyFill="1" applyBorder="1" applyAlignment="1" applyProtection="1">
      <alignment horizontal="center" wrapText="1"/>
    </xf>
    <xf numFmtId="0" fontId="27" fillId="2" borderId="51" xfId="0" quotePrefix="1" applyFont="1" applyFill="1" applyBorder="1" applyAlignment="1" applyProtection="1">
      <alignment horizontal="center" wrapText="1"/>
    </xf>
    <xf numFmtId="49" fontId="22" fillId="6" borderId="63" xfId="0" applyNumberFormat="1" applyFont="1" applyFill="1" applyBorder="1" applyAlignment="1" applyProtection="1">
      <alignment horizontal="center" vertical="center"/>
    </xf>
    <xf numFmtId="0" fontId="22" fillId="6" borderId="21" xfId="0" applyFont="1" applyFill="1" applyBorder="1" applyAlignment="1" applyProtection="1">
      <alignment horizontal="center" vertical="center"/>
    </xf>
    <xf numFmtId="0" fontId="22" fillId="6" borderId="68" xfId="0" applyFont="1" applyFill="1" applyBorder="1" applyAlignment="1" applyProtection="1">
      <alignment horizontal="center" vertical="center"/>
    </xf>
    <xf numFmtId="0" fontId="4" fillId="5" borderId="47" xfId="0" applyFont="1" applyFill="1" applyBorder="1" applyAlignment="1">
      <alignment horizontal="right" vertical="center" wrapText="1"/>
    </xf>
    <xf numFmtId="0" fontId="4" fillId="5" borderId="73" xfId="0" applyFont="1" applyFill="1" applyBorder="1" applyAlignment="1">
      <alignment horizontal="right" vertical="center" wrapText="1"/>
    </xf>
    <xf numFmtId="0" fontId="4" fillId="5" borderId="74" xfId="0" applyFont="1" applyFill="1" applyBorder="1" applyAlignment="1">
      <alignment horizontal="right" vertical="center" wrapText="1"/>
    </xf>
    <xf numFmtId="0" fontId="4" fillId="0" borderId="42" xfId="0" applyFont="1" applyFill="1" applyBorder="1" applyAlignment="1">
      <alignment horizontal="right" vertical="center" wrapText="1"/>
    </xf>
    <xf numFmtId="0" fontId="24" fillId="0" borderId="25" xfId="0" applyFont="1" applyFill="1" applyBorder="1" applyAlignment="1">
      <alignment horizontal="right" vertical="center" wrapText="1"/>
    </xf>
    <xf numFmtId="0" fontId="24" fillId="0" borderId="72" xfId="0" applyFont="1" applyFill="1" applyBorder="1" applyAlignment="1">
      <alignment horizontal="right" vertical="center" wrapText="1"/>
    </xf>
    <xf numFmtId="0" fontId="27" fillId="2" borderId="63" xfId="0" applyFont="1" applyFill="1" applyBorder="1" applyAlignment="1" applyProtection="1">
      <alignment horizontal="center" wrapText="1"/>
    </xf>
    <xf numFmtId="0" fontId="27" fillId="2" borderId="11" xfId="0" applyFont="1" applyFill="1" applyBorder="1" applyAlignment="1" applyProtection="1">
      <alignment horizontal="center" wrapText="1"/>
    </xf>
    <xf numFmtId="0" fontId="8" fillId="7" borderId="18" xfId="0" quotePrefix="1" applyFont="1" applyFill="1" applyBorder="1" applyAlignment="1">
      <alignment horizontal="right" vertical="center"/>
    </xf>
    <xf numFmtId="0" fontId="8" fillId="7" borderId="16" xfId="0" quotePrefix="1" applyFont="1" applyFill="1" applyBorder="1" applyAlignment="1">
      <alignment horizontal="right" vertical="center"/>
    </xf>
    <xf numFmtId="0" fontId="8" fillId="7" borderId="41" xfId="0" quotePrefix="1" applyFont="1" applyFill="1" applyBorder="1" applyAlignment="1">
      <alignment horizontal="right" vertical="center"/>
    </xf>
    <xf numFmtId="0" fontId="4" fillId="0" borderId="11"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46" xfId="0" applyFont="1" applyFill="1" applyBorder="1" applyAlignment="1">
      <alignment horizontal="right" vertical="center" wrapText="1"/>
    </xf>
    <xf numFmtId="0" fontId="27" fillId="2" borderId="31" xfId="0" applyFont="1" applyFill="1" applyBorder="1" applyAlignment="1" applyProtection="1">
      <alignment horizontal="center" wrapText="1"/>
    </xf>
    <xf numFmtId="0" fontId="69" fillId="5" borderId="47" xfId="0" applyFont="1" applyFill="1" applyBorder="1" applyAlignment="1">
      <alignment horizontal="right" vertical="center" wrapText="1"/>
    </xf>
    <xf numFmtId="0" fontId="69" fillId="5" borderId="73" xfId="0" applyFont="1" applyFill="1" applyBorder="1" applyAlignment="1">
      <alignment horizontal="right" vertical="center" wrapText="1"/>
    </xf>
    <xf numFmtId="0" fontId="69" fillId="5" borderId="74" xfId="0" applyFont="1" applyFill="1" applyBorder="1" applyAlignment="1">
      <alignment horizontal="right" vertical="center" wrapText="1"/>
    </xf>
    <xf numFmtId="0" fontId="4" fillId="0" borderId="49" xfId="0" applyFont="1" applyFill="1" applyBorder="1" applyAlignment="1">
      <alignment horizontal="right" vertical="center" wrapText="1"/>
    </xf>
    <xf numFmtId="0" fontId="4" fillId="0" borderId="70" xfId="0" applyFont="1" applyFill="1" applyBorder="1" applyAlignment="1">
      <alignment horizontal="right" vertical="center" wrapText="1"/>
    </xf>
    <xf numFmtId="0" fontId="4" fillId="0" borderId="71" xfId="0" applyFont="1" applyFill="1" applyBorder="1" applyAlignment="1">
      <alignment horizontal="right" vertical="center" wrapText="1"/>
    </xf>
    <xf numFmtId="0" fontId="19" fillId="0" borderId="0"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4" fillId="10" borderId="49" xfId="0" applyFont="1" applyFill="1" applyBorder="1" applyAlignment="1">
      <alignment horizontal="right" vertical="center" wrapText="1"/>
    </xf>
    <xf numFmtId="0" fontId="4" fillId="10" borderId="70" xfId="0" applyFont="1" applyFill="1" applyBorder="1" applyAlignment="1">
      <alignment horizontal="right" vertical="center" wrapText="1"/>
    </xf>
    <xf numFmtId="0" fontId="4" fillId="10" borderId="71" xfId="0" applyFont="1" applyFill="1" applyBorder="1" applyAlignment="1">
      <alignment horizontal="right" vertical="center" wrapText="1"/>
    </xf>
    <xf numFmtId="0" fontId="4" fillId="0" borderId="47" xfId="0" applyFont="1" applyFill="1" applyBorder="1" applyAlignment="1">
      <alignment horizontal="right" vertical="center"/>
    </xf>
    <xf numFmtId="0" fontId="4" fillId="0" borderId="73" xfId="0" applyFont="1" applyFill="1" applyBorder="1" applyAlignment="1">
      <alignment horizontal="right" vertical="center"/>
    </xf>
    <xf numFmtId="0" fontId="4" fillId="0" borderId="74" xfId="0" applyFont="1" applyFill="1" applyBorder="1" applyAlignment="1">
      <alignment horizontal="right" vertical="center"/>
    </xf>
    <xf numFmtId="0" fontId="4" fillId="0" borderId="31" xfId="0" applyFont="1" applyFill="1" applyBorder="1" applyAlignment="1" applyProtection="1">
      <alignment horizontal="right" vertical="center"/>
    </xf>
    <xf numFmtId="0" fontId="4" fillId="0" borderId="32" xfId="0" applyFont="1" applyFill="1" applyBorder="1" applyAlignment="1" applyProtection="1">
      <alignment horizontal="right" vertical="center"/>
    </xf>
    <xf numFmtId="0" fontId="4" fillId="0" borderId="51" xfId="0" applyFont="1" applyFill="1" applyBorder="1" applyAlignment="1" applyProtection="1">
      <alignment horizontal="right" vertical="center"/>
    </xf>
    <xf numFmtId="0" fontId="23" fillId="2" borderId="15" xfId="0" applyFont="1" applyFill="1" applyBorder="1" applyAlignment="1" applyProtection="1">
      <alignment horizontal="center"/>
    </xf>
    <xf numFmtId="0" fontId="23" fillId="2" borderId="16" xfId="0" applyFont="1" applyFill="1" applyBorder="1" applyAlignment="1" applyProtection="1">
      <alignment horizontal="center"/>
    </xf>
    <xf numFmtId="0" fontId="23" fillId="2" borderId="41" xfId="0" applyFont="1" applyFill="1" applyBorder="1" applyAlignment="1" applyProtection="1">
      <alignment horizontal="center"/>
    </xf>
    <xf numFmtId="0" fontId="27" fillId="2" borderId="21" xfId="0" applyFont="1" applyFill="1" applyBorder="1" applyAlignment="1" applyProtection="1">
      <alignment horizontal="center" wrapText="1"/>
    </xf>
    <xf numFmtId="0" fontId="27" fillId="2" borderId="32" xfId="0" applyFont="1" applyFill="1" applyBorder="1" applyAlignment="1" applyProtection="1">
      <alignment horizontal="center" wrapText="1"/>
    </xf>
    <xf numFmtId="0" fontId="4" fillId="0" borderId="92" xfId="0" applyFont="1" applyFill="1" applyBorder="1" applyAlignment="1">
      <alignment horizontal="right" vertical="center" wrapText="1"/>
    </xf>
    <xf numFmtId="0" fontId="4" fillId="0" borderId="93" xfId="0" applyFont="1" applyFill="1" applyBorder="1" applyAlignment="1">
      <alignment horizontal="right" vertical="center" wrapText="1"/>
    </xf>
    <xf numFmtId="0" fontId="4" fillId="0" borderId="94" xfId="0" applyFont="1" applyFill="1" applyBorder="1" applyAlignment="1">
      <alignment horizontal="right" vertical="center" wrapText="1"/>
    </xf>
    <xf numFmtId="0" fontId="8" fillId="10" borderId="47" xfId="0" applyFont="1" applyFill="1" applyBorder="1" applyAlignment="1">
      <alignment horizontal="right" vertical="center" wrapText="1"/>
    </xf>
    <xf numFmtId="0" fontId="8" fillId="10" borderId="73" xfId="0" applyFont="1" applyFill="1" applyBorder="1" applyAlignment="1">
      <alignment horizontal="right" vertical="center" wrapText="1"/>
    </xf>
    <xf numFmtId="0" fontId="8" fillId="10" borderId="74" xfId="0" applyFont="1" applyFill="1" applyBorder="1" applyAlignment="1">
      <alignment horizontal="right" vertical="center" wrapText="1"/>
    </xf>
    <xf numFmtId="0" fontId="4" fillId="20" borderId="42" xfId="0" applyFont="1" applyFill="1" applyBorder="1" applyAlignment="1">
      <alignment horizontal="right" vertical="center" wrapText="1"/>
    </xf>
    <xf numFmtId="0" fontId="4" fillId="20" borderId="25" xfId="0" applyFont="1" applyFill="1" applyBorder="1" applyAlignment="1">
      <alignment horizontal="right" vertical="center" wrapText="1"/>
    </xf>
    <xf numFmtId="0" fontId="4" fillId="20" borderId="72" xfId="0" applyFont="1" applyFill="1" applyBorder="1" applyAlignment="1">
      <alignment horizontal="right" vertical="center" wrapText="1"/>
    </xf>
    <xf numFmtId="0" fontId="7" fillId="2" borderId="11" xfId="0" applyFont="1" applyFill="1" applyBorder="1" applyAlignment="1">
      <alignment horizontal="left" vertical="center" wrapText="1"/>
    </xf>
    <xf numFmtId="0" fontId="7" fillId="2" borderId="0" xfId="0" applyFont="1" applyFill="1" applyAlignment="1">
      <alignment horizontal="left" vertical="center" wrapText="1"/>
    </xf>
    <xf numFmtId="0" fontId="4" fillId="0" borderId="25" xfId="0" quotePrefix="1" applyFont="1" applyFill="1" applyBorder="1" applyAlignment="1">
      <alignment horizontal="right" vertical="center" wrapText="1"/>
    </xf>
    <xf numFmtId="0" fontId="4" fillId="0" borderId="72" xfId="0" quotePrefix="1" applyFont="1" applyFill="1" applyBorder="1" applyAlignment="1">
      <alignment horizontal="right" vertical="center" wrapText="1"/>
    </xf>
    <xf numFmtId="0" fontId="27" fillId="2" borderId="46" xfId="0" quotePrefix="1" applyFont="1" applyFill="1" applyBorder="1" applyAlignment="1" applyProtection="1">
      <alignment horizontal="center" wrapText="1"/>
    </xf>
    <xf numFmtId="0" fontId="4" fillId="5" borderId="18" xfId="0" applyFont="1" applyFill="1" applyBorder="1" applyAlignment="1">
      <alignment horizontal="right" vertical="center" wrapText="1"/>
    </xf>
    <xf numFmtId="0" fontId="4" fillId="5" borderId="16" xfId="0" applyFont="1" applyFill="1" applyBorder="1" applyAlignment="1">
      <alignment horizontal="right" vertical="center" wrapText="1"/>
    </xf>
    <xf numFmtId="0" fontId="4" fillId="5" borderId="41" xfId="0" applyFont="1" applyFill="1" applyBorder="1" applyAlignment="1">
      <alignment horizontal="right" vertical="center" wrapText="1"/>
    </xf>
    <xf numFmtId="0" fontId="55" fillId="3" borderId="66" xfId="10" applyFont="1" applyFill="1" applyBorder="1" applyAlignment="1" applyProtection="1">
      <alignment horizontal="left" vertical="center"/>
      <protection locked="0"/>
    </xf>
    <xf numFmtId="0" fontId="55" fillId="3" borderId="69" xfId="10" applyFont="1" applyFill="1" applyBorder="1" applyAlignment="1" applyProtection="1">
      <alignment horizontal="left" vertical="center"/>
      <protection locked="0"/>
    </xf>
    <xf numFmtId="0" fontId="22" fillId="0" borderId="11" xfId="2" applyFont="1" applyFill="1" applyBorder="1" applyAlignment="1" applyProtection="1">
      <alignment vertical="center" wrapText="1"/>
    </xf>
    <xf numFmtId="0" fontId="22" fillId="0" borderId="0" xfId="2" applyFont="1" applyFill="1" applyBorder="1" applyAlignment="1" applyProtection="1">
      <alignment vertical="center" wrapText="1"/>
    </xf>
    <xf numFmtId="0" fontId="8" fillId="10" borderId="31" xfId="0" applyFont="1" applyFill="1" applyBorder="1" applyAlignment="1">
      <alignment horizontal="right" vertical="center" wrapText="1"/>
    </xf>
    <xf numFmtId="0" fontId="8" fillId="10" borderId="32" xfId="0" applyFont="1" applyFill="1" applyBorder="1" applyAlignment="1">
      <alignment horizontal="right" vertical="center" wrapText="1"/>
    </xf>
    <xf numFmtId="0" fontId="8" fillId="10" borderId="51" xfId="0" applyFont="1" applyFill="1" applyBorder="1" applyAlignment="1">
      <alignment horizontal="right" vertical="center" wrapText="1"/>
    </xf>
    <xf numFmtId="0" fontId="4" fillId="10" borderId="42" xfId="0" applyFont="1" applyFill="1" applyBorder="1" applyAlignment="1">
      <alignment horizontal="right" vertical="center" wrapText="1"/>
    </xf>
    <xf numFmtId="0" fontId="4" fillId="10" borderId="25" xfId="0" applyFont="1" applyFill="1" applyBorder="1" applyAlignment="1">
      <alignment horizontal="right" vertical="center" wrapText="1"/>
    </xf>
    <xf numFmtId="0" fontId="4" fillId="10" borderId="72" xfId="0" applyFont="1" applyFill="1" applyBorder="1" applyAlignment="1">
      <alignment horizontal="right" vertical="center" wrapText="1"/>
    </xf>
    <xf numFmtId="0" fontId="8" fillId="5" borderId="18" xfId="0" applyFont="1" applyFill="1" applyBorder="1" applyAlignment="1">
      <alignment horizontal="right" vertical="center" wrapText="1"/>
    </xf>
    <xf numFmtId="0" fontId="8" fillId="5" borderId="16" xfId="0" applyFont="1" applyFill="1" applyBorder="1" applyAlignment="1">
      <alignment horizontal="right" vertical="center" wrapText="1"/>
    </xf>
    <xf numFmtId="0" fontId="8" fillId="5" borderId="41" xfId="0" applyFont="1" applyFill="1" applyBorder="1" applyAlignment="1">
      <alignment horizontal="right" vertical="center" wrapText="1"/>
    </xf>
    <xf numFmtId="0" fontId="4" fillId="10" borderId="47" xfId="0" applyFont="1" applyFill="1" applyBorder="1" applyAlignment="1">
      <alignment horizontal="right" vertical="center" wrapText="1"/>
    </xf>
    <xf numFmtId="0" fontId="4" fillId="10" borderId="73" xfId="0" applyFont="1" applyFill="1" applyBorder="1" applyAlignment="1">
      <alignment horizontal="right" vertical="center" wrapText="1"/>
    </xf>
    <xf numFmtId="0" fontId="4" fillId="10" borderId="74" xfId="0" applyFont="1" applyFill="1" applyBorder="1" applyAlignment="1">
      <alignment horizontal="right" vertical="center" wrapText="1"/>
    </xf>
    <xf numFmtId="0" fontId="8" fillId="10" borderId="42" xfId="0" applyFont="1" applyFill="1" applyBorder="1" applyAlignment="1">
      <alignment horizontal="right" vertical="center"/>
    </xf>
    <xf numFmtId="0" fontId="8" fillId="10" borderId="25" xfId="0" applyFont="1" applyFill="1" applyBorder="1" applyAlignment="1">
      <alignment horizontal="right" vertical="center"/>
    </xf>
    <xf numFmtId="0" fontId="8" fillId="10" borderId="72" xfId="0" applyFont="1" applyFill="1" applyBorder="1" applyAlignment="1">
      <alignment horizontal="right" vertical="center"/>
    </xf>
    <xf numFmtId="0" fontId="8" fillId="11" borderId="18" xfId="0" applyFont="1" applyFill="1" applyBorder="1" applyAlignment="1">
      <alignment horizontal="right" vertical="center"/>
    </xf>
    <xf numFmtId="0" fontId="8" fillId="11" borderId="16" xfId="0" applyFont="1" applyFill="1" applyBorder="1" applyAlignment="1">
      <alignment horizontal="right" vertical="center"/>
    </xf>
    <xf numFmtId="0" fontId="8" fillId="11" borderId="41" xfId="0" applyFont="1" applyFill="1" applyBorder="1" applyAlignment="1">
      <alignment horizontal="right" vertical="center"/>
    </xf>
    <xf numFmtId="0" fontId="4" fillId="0" borderId="25" xfId="0" applyFont="1" applyFill="1" applyBorder="1" applyAlignment="1">
      <alignment horizontal="right" vertical="center" wrapText="1"/>
    </xf>
    <xf numFmtId="0" fontId="4" fillId="0" borderId="72" xfId="0" applyFont="1" applyFill="1" applyBorder="1" applyAlignment="1">
      <alignment horizontal="right" vertical="center" wrapText="1"/>
    </xf>
    <xf numFmtId="0" fontId="8" fillId="20" borderId="47" xfId="0" applyFont="1" applyFill="1" applyBorder="1" applyAlignment="1">
      <alignment horizontal="right" vertical="center" wrapText="1"/>
    </xf>
    <xf numFmtId="0" fontId="8" fillId="20" borderId="73" xfId="0" applyFont="1" applyFill="1" applyBorder="1" applyAlignment="1">
      <alignment horizontal="right" vertical="center" wrapText="1"/>
    </xf>
    <xf numFmtId="0" fontId="8" fillId="20" borderId="74" xfId="0" applyFont="1" applyFill="1" applyBorder="1" applyAlignment="1">
      <alignment horizontal="right" vertical="center" wrapText="1"/>
    </xf>
    <xf numFmtId="0" fontId="48" fillId="0" borderId="0" xfId="2" applyFont="1" applyAlignment="1" applyProtection="1">
      <alignment wrapText="1"/>
    </xf>
    <xf numFmtId="0" fontId="52" fillId="0" borderId="11" xfId="0" applyFont="1" applyBorder="1" applyAlignment="1" applyProtection="1">
      <alignment wrapText="1"/>
    </xf>
    <xf numFmtId="0" fontId="52" fillId="0" borderId="0" xfId="0" applyFont="1" applyBorder="1" applyAlignment="1" applyProtection="1">
      <alignment wrapText="1"/>
    </xf>
    <xf numFmtId="0" fontId="52" fillId="0" borderId="4" xfId="0" applyFont="1" applyBorder="1" applyAlignment="1" applyProtection="1">
      <alignment wrapText="1"/>
    </xf>
    <xf numFmtId="0" fontId="21" fillId="0" borderId="63" xfId="1" applyFont="1" applyFill="1" applyBorder="1" applyAlignment="1">
      <alignment horizontal="center"/>
    </xf>
    <xf numFmtId="0" fontId="21" fillId="0" borderId="21" xfId="1" applyFont="1" applyFill="1" applyBorder="1" applyAlignment="1">
      <alignment horizontal="center"/>
    </xf>
    <xf numFmtId="0" fontId="47" fillId="0" borderId="70" xfId="0" applyFont="1" applyFill="1" applyBorder="1" applyAlignment="1">
      <alignment horizontal="right" vertical="center" wrapText="1"/>
    </xf>
    <xf numFmtId="0" fontId="47" fillId="0" borderId="71" xfId="0" applyFont="1" applyFill="1" applyBorder="1" applyAlignment="1">
      <alignment horizontal="right" vertical="center" wrapText="1"/>
    </xf>
    <xf numFmtId="0" fontId="8" fillId="5" borderId="18" xfId="2" applyFont="1" applyFill="1" applyBorder="1" applyAlignment="1">
      <alignment horizontal="right" vertical="center" wrapText="1"/>
    </xf>
    <xf numFmtId="0" fontId="8" fillId="5" borderId="16" xfId="2" applyFont="1" applyFill="1" applyBorder="1" applyAlignment="1">
      <alignment horizontal="right" vertical="center" wrapText="1"/>
    </xf>
    <xf numFmtId="0" fontId="8" fillId="5" borderId="41" xfId="2" applyFont="1" applyFill="1" applyBorder="1" applyAlignment="1">
      <alignment horizontal="right" vertical="center" wrapText="1"/>
    </xf>
    <xf numFmtId="0" fontId="4" fillId="14" borderId="15" xfId="0" applyFont="1" applyFill="1" applyBorder="1" applyAlignment="1">
      <alignment horizontal="center" vertical="center"/>
    </xf>
    <xf numFmtId="0" fontId="4" fillId="14" borderId="41" xfId="0" applyFont="1" applyFill="1" applyBorder="1" applyAlignment="1">
      <alignment horizontal="center" vertical="center"/>
    </xf>
    <xf numFmtId="0" fontId="4" fillId="14" borderId="15" xfId="0" applyFont="1" applyFill="1" applyBorder="1" applyAlignment="1">
      <alignment horizontal="center" vertical="top" wrapText="1"/>
    </xf>
    <xf numFmtId="0" fontId="4" fillId="14" borderId="41" xfId="0" applyFont="1" applyFill="1" applyBorder="1" applyAlignment="1">
      <alignment horizontal="center" vertical="top" wrapText="1"/>
    </xf>
    <xf numFmtId="0" fontId="4" fillId="3" borderId="1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9" borderId="15" xfId="14" applyFont="1" applyFill="1" applyBorder="1" applyAlignment="1" applyProtection="1">
      <alignment horizontal="center" vertical="center"/>
      <protection locked="0"/>
    </xf>
    <xf numFmtId="0" fontId="4" fillId="9" borderId="16" xfId="14" applyFont="1" applyFill="1" applyBorder="1" applyAlignment="1" applyProtection="1">
      <alignment horizontal="center" vertical="center"/>
      <protection locked="0"/>
    </xf>
    <xf numFmtId="0" fontId="4" fillId="9" borderId="41" xfId="14" applyFont="1" applyFill="1" applyBorder="1" applyAlignment="1" applyProtection="1">
      <alignment horizontal="center" vertical="center"/>
      <protection locked="0"/>
    </xf>
    <xf numFmtId="0" fontId="9" fillId="0" borderId="2" xfId="10" applyFont="1" applyFill="1" applyBorder="1" applyAlignment="1" applyProtection="1">
      <alignment horizontal="center" vertical="center" wrapText="1"/>
    </xf>
    <xf numFmtId="0" fontId="10" fillId="0" borderId="32" xfId="10" applyFont="1" applyBorder="1" applyAlignment="1" applyProtection="1">
      <alignment horizontal="center" vertical="center"/>
    </xf>
    <xf numFmtId="0" fontId="55" fillId="19" borderId="65" xfId="14" applyFont="1" applyFill="1" applyBorder="1" applyAlignment="1" applyProtection="1">
      <alignment horizontal="left" vertical="center"/>
    </xf>
    <xf numFmtId="0" fontId="55" fillId="19" borderId="66" xfId="14" applyFont="1" applyFill="1" applyBorder="1" applyAlignment="1" applyProtection="1">
      <alignment horizontal="left" vertical="center"/>
    </xf>
    <xf numFmtId="0" fontId="55" fillId="19" borderId="69" xfId="14" applyFont="1" applyFill="1" applyBorder="1" applyAlignment="1" applyProtection="1">
      <alignment horizontal="left" vertical="center"/>
    </xf>
    <xf numFmtId="0" fontId="4" fillId="0" borderId="48" xfId="10" applyFont="1" applyBorder="1" applyAlignment="1" applyProtection="1">
      <alignment vertical="center" wrapText="1"/>
    </xf>
    <xf numFmtId="0" fontId="4" fillId="0" borderId="0" xfId="10" applyFont="1" applyBorder="1" applyAlignment="1" applyProtection="1">
      <alignment vertical="center" wrapText="1"/>
    </xf>
    <xf numFmtId="14" fontId="50" fillId="8" borderId="83" xfId="13" applyNumberFormat="1" applyFont="1" applyFill="1" applyBorder="1" applyAlignment="1" applyProtection="1">
      <alignment horizontal="center" wrapText="1"/>
    </xf>
    <xf numFmtId="14" fontId="50" fillId="8" borderId="84" xfId="13" applyNumberFormat="1" applyFont="1" applyFill="1" applyBorder="1" applyAlignment="1" applyProtection="1">
      <alignment horizontal="center" wrapText="1"/>
    </xf>
    <xf numFmtId="14" fontId="50" fillId="8" borderId="85" xfId="13" applyNumberFormat="1" applyFont="1" applyFill="1" applyBorder="1" applyAlignment="1" applyProtection="1">
      <alignment horizontal="center" wrapText="1"/>
    </xf>
    <xf numFmtId="14" fontId="50" fillId="14" borderId="83" xfId="13" applyNumberFormat="1" applyFont="1" applyFill="1" applyBorder="1" applyAlignment="1" applyProtection="1">
      <alignment horizontal="center" wrapText="1"/>
    </xf>
    <xf numFmtId="14" fontId="50" fillId="14" borderId="84" xfId="13" applyNumberFormat="1" applyFont="1" applyFill="1" applyBorder="1" applyAlignment="1" applyProtection="1">
      <alignment horizontal="center" wrapText="1"/>
    </xf>
    <xf numFmtId="14" fontId="50" fillId="14" borderId="85" xfId="13" applyNumberFormat="1" applyFont="1" applyFill="1" applyBorder="1" applyAlignment="1" applyProtection="1">
      <alignment horizontal="center" wrapText="1"/>
    </xf>
    <xf numFmtId="0" fontId="50" fillId="0" borderId="0" xfId="13" applyFont="1" applyAlignment="1" applyProtection="1">
      <alignment horizontal="center"/>
    </xf>
  </cellXfs>
  <cellStyles count="16">
    <cellStyle name="Komma 2" xfId="3" xr:uid="{00000000-0005-0000-0000-000000000000}"/>
    <cellStyle name="Link 2" xfId="15" xr:uid="{EE53FFB7-7CBD-4EF2-B445-FAC8B7B284A0}"/>
    <cellStyle name="Notiz 2" xfId="4" xr:uid="{00000000-0005-0000-0000-000001000000}"/>
    <cellStyle name="Notiz 2 2" xfId="8" xr:uid="{00000000-0005-0000-0000-000002000000}"/>
    <cellStyle name="Notiz 3" xfId="5" xr:uid="{00000000-0005-0000-0000-000003000000}"/>
    <cellStyle name="Notiz 3 2" xfId="9" xr:uid="{00000000-0005-0000-0000-000004000000}"/>
    <cellStyle name="Prozent 2" xfId="6" xr:uid="{00000000-0005-0000-0000-000005000000}"/>
    <cellStyle name="Prozent 2 3" xfId="11" xr:uid="{00000000-0005-0000-0000-000006000000}"/>
    <cellStyle name="Standard" xfId="0" builtinId="0"/>
    <cellStyle name="Standard 2" xfId="2" xr:uid="{00000000-0005-0000-0000-000008000000}"/>
    <cellStyle name="Standard 2 2" xfId="10" xr:uid="{00000000-0005-0000-0000-000009000000}"/>
    <cellStyle name="Standard 3" xfId="7" xr:uid="{00000000-0005-0000-0000-00000A000000}"/>
    <cellStyle name="Standard 4" xfId="12" xr:uid="{00000000-0005-0000-0000-00000B000000}"/>
    <cellStyle name="Standard 5" xfId="13" xr:uid="{F773AF20-1FCB-4E9F-908F-A552D98E8B6A}"/>
    <cellStyle name="Standard 6" xfId="14" xr:uid="{A9E04789-C313-491C-BF55-EF39F55C487C}"/>
    <cellStyle name="Standard_Personalschlüssel" xfId="1" xr:uid="{00000000-0005-0000-0000-00000C000000}"/>
  </cellStyles>
  <dxfs count="0"/>
  <tableStyles count="0" defaultTableStyle="TableStyleMedium2" defaultPivotStyle="PivotStyleLight16"/>
  <colors>
    <mruColors>
      <color rgb="FF8A3CC4"/>
      <color rgb="FFB935A6"/>
      <color rgb="FFFFFF99"/>
      <color rgb="FFFFD653"/>
      <color rgb="FFFFFFCC"/>
      <color rgb="FFEB03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114300</xdr:rowOff>
    </xdr:from>
    <xdr:to>
      <xdr:col>0</xdr:col>
      <xdr:colOff>590550</xdr:colOff>
      <xdr:row>2</xdr:row>
      <xdr:rowOff>95250</xdr:rowOff>
    </xdr:to>
    <xdr:pic>
      <xdr:nvPicPr>
        <xdr:cNvPr id="111" name="Grafik 6" descr="Titel: Landeswappen Oberösterreich">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20" b="-89"/>
        <a:stretch>
          <a:fillRect/>
        </a:stretch>
      </xdr:blipFill>
      <xdr:spPr bwMode="auto">
        <a:xfrm>
          <a:off x="200025" y="285750"/>
          <a:ext cx="390525" cy="723900"/>
        </a:xfrm>
        <a:prstGeom prst="rect">
          <a:avLst/>
        </a:prstGeom>
        <a:solidFill>
          <a:schemeClr val="bg1">
            <a:lumMod val="85000"/>
          </a:schemeClr>
        </a:solidFill>
        <a:extLst/>
      </xdr:spPr>
    </xdr:pic>
    <xdr:clientData/>
  </xdr:twoCellAnchor>
  <xdr:twoCellAnchor>
    <xdr:from>
      <xdr:col>3</xdr:col>
      <xdr:colOff>200025</xdr:colOff>
      <xdr:row>37</xdr:row>
      <xdr:rowOff>85725</xdr:rowOff>
    </xdr:from>
    <xdr:to>
      <xdr:col>7</xdr:col>
      <xdr:colOff>447675</xdr:colOff>
      <xdr:row>38</xdr:row>
      <xdr:rowOff>85725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2457450" y="744855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33</xdr:row>
      <xdr:rowOff>68580</xdr:rowOff>
    </xdr:from>
    <xdr:to>
      <xdr:col>4</xdr:col>
      <xdr:colOff>830579</xdr:colOff>
      <xdr:row>33</xdr:row>
      <xdr:rowOff>76200</xdr:rowOff>
    </xdr:to>
    <xdr:sp macro="" textlink="">
      <xdr:nvSpPr>
        <xdr:cNvPr id="1032" name="Line 8">
          <a:extLst>
            <a:ext uri="{FF2B5EF4-FFF2-40B4-BE49-F238E27FC236}">
              <a16:creationId xmlns:a16="http://schemas.microsoft.com/office/drawing/2014/main" id="{00000000-0008-0000-0000-000008040000}"/>
            </a:ext>
          </a:extLst>
        </xdr:cNvPr>
        <xdr:cNvSpPr>
          <a:spLocks noChangeShapeType="1"/>
        </xdr:cNvSpPr>
      </xdr:nvSpPr>
      <xdr:spPr bwMode="auto">
        <a:xfrm flipV="1">
          <a:off x="2676524" y="7985760"/>
          <a:ext cx="1628775" cy="7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34</xdr:row>
      <xdr:rowOff>76200</xdr:rowOff>
    </xdr:from>
    <xdr:to>
      <xdr:col>5</xdr:col>
      <xdr:colOff>781050</xdr:colOff>
      <xdr:row>34</xdr:row>
      <xdr:rowOff>76200</xdr:rowOff>
    </xdr:to>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2333625" y="695325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35</xdr:row>
      <xdr:rowOff>85724</xdr:rowOff>
    </xdr:from>
    <xdr:to>
      <xdr:col>6</xdr:col>
      <xdr:colOff>814752</xdr:colOff>
      <xdr:row>35</xdr:row>
      <xdr:rowOff>93785</xdr:rowOff>
    </xdr:to>
    <xdr:sp macro="" textlink="">
      <xdr:nvSpPr>
        <xdr:cNvPr id="1034" name="Line 10">
          <a:extLst>
            <a:ext uri="{FF2B5EF4-FFF2-40B4-BE49-F238E27FC236}">
              <a16:creationId xmlns:a16="http://schemas.microsoft.com/office/drawing/2014/main" id="{00000000-0008-0000-0000-00000A040000}"/>
            </a:ext>
          </a:extLst>
        </xdr:cNvPr>
        <xdr:cNvSpPr>
          <a:spLocks noChangeShapeType="1"/>
        </xdr:cNvSpPr>
      </xdr:nvSpPr>
      <xdr:spPr bwMode="auto">
        <a:xfrm>
          <a:off x="2688980" y="8373939"/>
          <a:ext cx="3248757" cy="80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38</xdr:row>
      <xdr:rowOff>95250</xdr:rowOff>
    </xdr:from>
    <xdr:to>
      <xdr:col>9</xdr:col>
      <xdr:colOff>714375</xdr:colOff>
      <xdr:row>38</xdr:row>
      <xdr:rowOff>95250</xdr:rowOff>
    </xdr:to>
    <xdr:sp macro="" textlink="">
      <xdr:nvSpPr>
        <xdr:cNvPr id="1035" name="Line 11">
          <a:extLst>
            <a:ext uri="{FF2B5EF4-FFF2-40B4-BE49-F238E27FC236}">
              <a16:creationId xmlns:a16="http://schemas.microsoft.com/office/drawing/2014/main" id="{00000000-0008-0000-0000-00000B040000}"/>
            </a:ext>
          </a:extLst>
        </xdr:cNvPr>
        <xdr:cNvSpPr>
          <a:spLocks noChangeShapeType="1"/>
        </xdr:cNvSpPr>
      </xdr:nvSpPr>
      <xdr:spPr bwMode="auto">
        <a:xfrm>
          <a:off x="2324100" y="7620000"/>
          <a:ext cx="5438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50</xdr:row>
      <xdr:rowOff>104775</xdr:rowOff>
    </xdr:from>
    <xdr:to>
      <xdr:col>7</xdr:col>
      <xdr:colOff>428625</xdr:colOff>
      <xdr:row>51</xdr:row>
      <xdr:rowOff>104775</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2438400" y="97155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46</xdr:row>
      <xdr:rowOff>76200</xdr:rowOff>
    </xdr:from>
    <xdr:to>
      <xdr:col>5</xdr:col>
      <xdr:colOff>11722</xdr:colOff>
      <xdr:row>46</xdr:row>
      <xdr:rowOff>76200</xdr:rowOff>
    </xdr:to>
    <xdr:sp macro="" textlink="">
      <xdr:nvSpPr>
        <xdr:cNvPr id="1037" name="Line 13">
          <a:extLst>
            <a:ext uri="{FF2B5EF4-FFF2-40B4-BE49-F238E27FC236}">
              <a16:creationId xmlns:a16="http://schemas.microsoft.com/office/drawing/2014/main" id="{00000000-0008-0000-0000-00000D040000}"/>
            </a:ext>
          </a:extLst>
        </xdr:cNvPr>
        <xdr:cNvSpPr>
          <a:spLocks noChangeShapeType="1"/>
        </xdr:cNvSpPr>
      </xdr:nvSpPr>
      <xdr:spPr bwMode="auto">
        <a:xfrm>
          <a:off x="2679455" y="10322169"/>
          <a:ext cx="16522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47</xdr:row>
      <xdr:rowOff>85725</xdr:rowOff>
    </xdr:from>
    <xdr:to>
      <xdr:col>5</xdr:col>
      <xdr:colOff>800100</xdr:colOff>
      <xdr:row>47</xdr:row>
      <xdr:rowOff>85725</xdr:rowOff>
    </xdr:to>
    <xdr:sp macro="" textlink="">
      <xdr:nvSpPr>
        <xdr:cNvPr id="1038" name="Line 14">
          <a:extLst>
            <a:ext uri="{FF2B5EF4-FFF2-40B4-BE49-F238E27FC236}">
              <a16:creationId xmlns:a16="http://schemas.microsoft.com/office/drawing/2014/main" id="{00000000-0008-0000-0000-00000E040000}"/>
            </a:ext>
          </a:extLst>
        </xdr:cNvPr>
        <xdr:cNvSpPr>
          <a:spLocks noChangeShapeType="1"/>
        </xdr:cNvSpPr>
      </xdr:nvSpPr>
      <xdr:spPr bwMode="auto">
        <a:xfrm>
          <a:off x="2314575" y="9210675"/>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48</xdr:row>
      <xdr:rowOff>85724</xdr:rowOff>
    </xdr:from>
    <xdr:to>
      <xdr:col>6</xdr:col>
      <xdr:colOff>808892</xdr:colOff>
      <xdr:row>48</xdr:row>
      <xdr:rowOff>87923</xdr:rowOff>
    </xdr:to>
    <xdr:sp macro="" textlink="">
      <xdr:nvSpPr>
        <xdr:cNvPr id="1039" name="Line 15">
          <a:extLst>
            <a:ext uri="{FF2B5EF4-FFF2-40B4-BE49-F238E27FC236}">
              <a16:creationId xmlns:a16="http://schemas.microsoft.com/office/drawing/2014/main" id="{00000000-0008-0000-0000-00000F040000}"/>
            </a:ext>
          </a:extLst>
        </xdr:cNvPr>
        <xdr:cNvSpPr>
          <a:spLocks noChangeShapeType="1"/>
        </xdr:cNvSpPr>
      </xdr:nvSpPr>
      <xdr:spPr bwMode="auto">
        <a:xfrm>
          <a:off x="2688981" y="10671662"/>
          <a:ext cx="3242896" cy="21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49</xdr:row>
      <xdr:rowOff>85725</xdr:rowOff>
    </xdr:from>
    <xdr:to>
      <xdr:col>7</xdr:col>
      <xdr:colOff>838200</xdr:colOff>
      <xdr:row>49</xdr:row>
      <xdr:rowOff>85725</xdr:rowOff>
    </xdr:to>
    <xdr:sp macro="" textlink="">
      <xdr:nvSpPr>
        <xdr:cNvPr id="1040" name="Line 16">
          <a:extLst>
            <a:ext uri="{FF2B5EF4-FFF2-40B4-BE49-F238E27FC236}">
              <a16:creationId xmlns:a16="http://schemas.microsoft.com/office/drawing/2014/main" id="{00000000-0008-0000-0000-000010040000}"/>
            </a:ext>
          </a:extLst>
        </xdr:cNvPr>
        <xdr:cNvSpPr>
          <a:spLocks noChangeShapeType="1"/>
        </xdr:cNvSpPr>
      </xdr:nvSpPr>
      <xdr:spPr bwMode="auto">
        <a:xfrm>
          <a:off x="2314575" y="95345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50</xdr:row>
      <xdr:rowOff>95250</xdr:rowOff>
    </xdr:from>
    <xdr:to>
      <xdr:col>8</xdr:col>
      <xdr:colOff>809625</xdr:colOff>
      <xdr:row>50</xdr:row>
      <xdr:rowOff>95250</xdr:rowOff>
    </xdr:to>
    <xdr:sp macro="" textlink="">
      <xdr:nvSpPr>
        <xdr:cNvPr id="1041" name="Line 17">
          <a:extLst>
            <a:ext uri="{FF2B5EF4-FFF2-40B4-BE49-F238E27FC236}">
              <a16:creationId xmlns:a16="http://schemas.microsoft.com/office/drawing/2014/main" id="{00000000-0008-0000-0000-000011040000}"/>
            </a:ext>
          </a:extLst>
        </xdr:cNvPr>
        <xdr:cNvSpPr>
          <a:spLocks noChangeShapeType="1"/>
        </xdr:cNvSpPr>
      </xdr:nvSpPr>
      <xdr:spPr bwMode="auto">
        <a:xfrm>
          <a:off x="2314575" y="9705975"/>
          <a:ext cx="473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51</xdr:row>
      <xdr:rowOff>87923</xdr:rowOff>
    </xdr:from>
    <xdr:to>
      <xdr:col>10</xdr:col>
      <xdr:colOff>0</xdr:colOff>
      <xdr:row>51</xdr:row>
      <xdr:rowOff>95250</xdr:rowOff>
    </xdr:to>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2698506" y="11183815"/>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52</xdr:row>
      <xdr:rowOff>76199</xdr:rowOff>
    </xdr:from>
    <xdr:to>
      <xdr:col>11</xdr:col>
      <xdr:colOff>11723</xdr:colOff>
      <xdr:row>52</xdr:row>
      <xdr:rowOff>87922</xdr:rowOff>
    </xdr:to>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a:off x="2688981" y="11342076"/>
          <a:ext cx="6607419"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190500</xdr:colOff>
      <xdr:row>63</xdr:row>
      <xdr:rowOff>104775</xdr:rowOff>
    </xdr:from>
    <xdr:to>
      <xdr:col>7</xdr:col>
      <xdr:colOff>438150</xdr:colOff>
      <xdr:row>64</xdr:row>
      <xdr:rowOff>104775</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2447925" y="119729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59</xdr:row>
      <xdr:rowOff>76200</xdr:rowOff>
    </xdr:from>
    <xdr:to>
      <xdr:col>5</xdr:col>
      <xdr:colOff>0</xdr:colOff>
      <xdr:row>59</xdr:row>
      <xdr:rowOff>76200</xdr:rowOff>
    </xdr:to>
    <xdr:sp macro="" textlink="">
      <xdr:nvSpPr>
        <xdr:cNvPr id="1045" name="Line 21">
          <a:extLst>
            <a:ext uri="{FF2B5EF4-FFF2-40B4-BE49-F238E27FC236}">
              <a16:creationId xmlns:a16="http://schemas.microsoft.com/office/drawing/2014/main" id="{00000000-0008-0000-0000-000015040000}"/>
            </a:ext>
          </a:extLst>
        </xdr:cNvPr>
        <xdr:cNvSpPr>
          <a:spLocks noChangeShapeType="1"/>
        </xdr:cNvSpPr>
      </xdr:nvSpPr>
      <xdr:spPr bwMode="auto">
        <a:xfrm flipV="1">
          <a:off x="2679456" y="12625754"/>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61</xdr:row>
      <xdr:rowOff>85725</xdr:rowOff>
    </xdr:from>
    <xdr:to>
      <xdr:col>7</xdr:col>
      <xdr:colOff>5861</xdr:colOff>
      <xdr:row>61</xdr:row>
      <xdr:rowOff>87923</xdr:rowOff>
    </xdr:to>
    <xdr:sp macro="" textlink="">
      <xdr:nvSpPr>
        <xdr:cNvPr id="1046" name="Line 22">
          <a:extLst>
            <a:ext uri="{FF2B5EF4-FFF2-40B4-BE49-F238E27FC236}">
              <a16:creationId xmlns:a16="http://schemas.microsoft.com/office/drawing/2014/main" id="{00000000-0008-0000-0000-000016040000}"/>
            </a:ext>
          </a:extLst>
        </xdr:cNvPr>
        <xdr:cNvSpPr>
          <a:spLocks noChangeShapeType="1"/>
        </xdr:cNvSpPr>
      </xdr:nvSpPr>
      <xdr:spPr bwMode="auto">
        <a:xfrm>
          <a:off x="2688980" y="12975248"/>
          <a:ext cx="3254619"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62</xdr:row>
      <xdr:rowOff>85725</xdr:rowOff>
    </xdr:from>
    <xdr:to>
      <xdr:col>7</xdr:col>
      <xdr:colOff>847725</xdr:colOff>
      <xdr:row>62</xdr:row>
      <xdr:rowOff>85725</xdr:rowOff>
    </xdr:to>
    <xdr:sp macro="" textlink="">
      <xdr:nvSpPr>
        <xdr:cNvPr id="1047" name="Line 23">
          <a:extLst>
            <a:ext uri="{FF2B5EF4-FFF2-40B4-BE49-F238E27FC236}">
              <a16:creationId xmlns:a16="http://schemas.microsoft.com/office/drawing/2014/main" id="{00000000-0008-0000-0000-000017040000}"/>
            </a:ext>
          </a:extLst>
        </xdr:cNvPr>
        <xdr:cNvSpPr>
          <a:spLocks noChangeShapeType="1"/>
        </xdr:cNvSpPr>
      </xdr:nvSpPr>
      <xdr:spPr bwMode="auto">
        <a:xfrm>
          <a:off x="2314575" y="11791950"/>
          <a:ext cx="391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63</xdr:row>
      <xdr:rowOff>93785</xdr:rowOff>
    </xdr:from>
    <xdr:to>
      <xdr:col>8</xdr:col>
      <xdr:colOff>808892</xdr:colOff>
      <xdr:row>63</xdr:row>
      <xdr:rowOff>95250</xdr:rowOff>
    </xdr:to>
    <xdr:sp macro="" textlink="">
      <xdr:nvSpPr>
        <xdr:cNvPr id="1048" name="Line 24">
          <a:extLst>
            <a:ext uri="{FF2B5EF4-FFF2-40B4-BE49-F238E27FC236}">
              <a16:creationId xmlns:a16="http://schemas.microsoft.com/office/drawing/2014/main" id="{00000000-0008-0000-0000-000018040000}"/>
            </a:ext>
          </a:extLst>
        </xdr:cNvPr>
        <xdr:cNvSpPr>
          <a:spLocks noChangeShapeType="1"/>
        </xdr:cNvSpPr>
      </xdr:nvSpPr>
      <xdr:spPr bwMode="auto">
        <a:xfrm flipV="1">
          <a:off x="2688981" y="13323277"/>
          <a:ext cx="4919296"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64</xdr:row>
      <xdr:rowOff>87923</xdr:rowOff>
    </xdr:from>
    <xdr:to>
      <xdr:col>10</xdr:col>
      <xdr:colOff>5862</xdr:colOff>
      <xdr:row>64</xdr:row>
      <xdr:rowOff>95250</xdr:rowOff>
    </xdr:to>
    <xdr:sp macro="" textlink="">
      <xdr:nvSpPr>
        <xdr:cNvPr id="1049" name="Line 25">
          <a:extLst>
            <a:ext uri="{FF2B5EF4-FFF2-40B4-BE49-F238E27FC236}">
              <a16:creationId xmlns:a16="http://schemas.microsoft.com/office/drawing/2014/main" id="{00000000-0008-0000-0000-000019040000}"/>
            </a:ext>
          </a:extLst>
        </xdr:cNvPr>
        <xdr:cNvSpPr>
          <a:spLocks noChangeShapeType="1"/>
        </xdr:cNvSpPr>
      </xdr:nvSpPr>
      <xdr:spPr bwMode="auto">
        <a:xfrm flipV="1">
          <a:off x="2698506" y="13487400"/>
          <a:ext cx="5777279"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65</xdr:row>
      <xdr:rowOff>76199</xdr:rowOff>
    </xdr:from>
    <xdr:to>
      <xdr:col>10</xdr:col>
      <xdr:colOff>803030</xdr:colOff>
      <xdr:row>65</xdr:row>
      <xdr:rowOff>87922</xdr:rowOff>
    </xdr:to>
    <xdr:sp macro="" textlink="">
      <xdr:nvSpPr>
        <xdr:cNvPr id="1050" name="Line 26">
          <a:extLst>
            <a:ext uri="{FF2B5EF4-FFF2-40B4-BE49-F238E27FC236}">
              <a16:creationId xmlns:a16="http://schemas.microsoft.com/office/drawing/2014/main" id="{00000000-0008-0000-0000-00001A040000}"/>
            </a:ext>
          </a:extLst>
        </xdr:cNvPr>
        <xdr:cNvSpPr>
          <a:spLocks noChangeShapeType="1"/>
        </xdr:cNvSpPr>
      </xdr:nvSpPr>
      <xdr:spPr bwMode="auto">
        <a:xfrm>
          <a:off x="2688980" y="13645661"/>
          <a:ext cx="6583973"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76</xdr:row>
      <xdr:rowOff>104775</xdr:rowOff>
    </xdr:from>
    <xdr:to>
      <xdr:col>7</xdr:col>
      <xdr:colOff>419100</xdr:colOff>
      <xdr:row>77</xdr:row>
      <xdr:rowOff>104775</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2428875" y="142398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72</xdr:row>
      <xdr:rowOff>76200</xdr:rowOff>
    </xdr:from>
    <xdr:to>
      <xdr:col>4</xdr:col>
      <xdr:colOff>838200</xdr:colOff>
      <xdr:row>72</xdr:row>
      <xdr:rowOff>76200</xdr:rowOff>
    </xdr:to>
    <xdr:sp macro="" textlink="">
      <xdr:nvSpPr>
        <xdr:cNvPr id="1052" name="Line 28">
          <a:extLst>
            <a:ext uri="{FF2B5EF4-FFF2-40B4-BE49-F238E27FC236}">
              <a16:creationId xmlns:a16="http://schemas.microsoft.com/office/drawing/2014/main" id="{00000000-0008-0000-0000-00001C040000}"/>
            </a:ext>
          </a:extLst>
        </xdr:cNvPr>
        <xdr:cNvSpPr>
          <a:spLocks noChangeShapeType="1"/>
        </xdr:cNvSpPr>
      </xdr:nvSpPr>
      <xdr:spPr bwMode="auto">
        <a:xfrm>
          <a:off x="2679456" y="14958646"/>
          <a:ext cx="16346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58616</xdr:colOff>
      <xdr:row>73</xdr:row>
      <xdr:rowOff>99646</xdr:rowOff>
    </xdr:from>
    <xdr:to>
      <xdr:col>6</xdr:col>
      <xdr:colOff>9526</xdr:colOff>
      <xdr:row>73</xdr:row>
      <xdr:rowOff>104775</xdr:rowOff>
    </xdr:to>
    <xdr:sp macro="" textlink="">
      <xdr:nvSpPr>
        <xdr:cNvPr id="1053" name="Line 29">
          <a:extLst>
            <a:ext uri="{FF2B5EF4-FFF2-40B4-BE49-F238E27FC236}">
              <a16:creationId xmlns:a16="http://schemas.microsoft.com/office/drawing/2014/main" id="{00000000-0008-0000-0000-00001D040000}"/>
            </a:ext>
          </a:extLst>
        </xdr:cNvPr>
        <xdr:cNvSpPr>
          <a:spLocks noChangeShapeType="1"/>
        </xdr:cNvSpPr>
      </xdr:nvSpPr>
      <xdr:spPr bwMode="auto">
        <a:xfrm>
          <a:off x="2690447" y="15140354"/>
          <a:ext cx="2442064" cy="51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74</xdr:row>
      <xdr:rowOff>85725</xdr:rowOff>
    </xdr:from>
    <xdr:to>
      <xdr:col>6</xdr:col>
      <xdr:colOff>814752</xdr:colOff>
      <xdr:row>74</xdr:row>
      <xdr:rowOff>93785</xdr:rowOff>
    </xdr:to>
    <xdr:sp macro="" textlink="">
      <xdr:nvSpPr>
        <xdr:cNvPr id="1054" name="Line 30">
          <a:extLst>
            <a:ext uri="{FF2B5EF4-FFF2-40B4-BE49-F238E27FC236}">
              <a16:creationId xmlns:a16="http://schemas.microsoft.com/office/drawing/2014/main" id="{00000000-0008-0000-0000-00001E040000}"/>
            </a:ext>
          </a:extLst>
        </xdr:cNvPr>
        <xdr:cNvSpPr>
          <a:spLocks noChangeShapeType="1"/>
        </xdr:cNvSpPr>
      </xdr:nvSpPr>
      <xdr:spPr bwMode="auto">
        <a:xfrm>
          <a:off x="2688980" y="15284694"/>
          <a:ext cx="3248757"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75</xdr:row>
      <xdr:rowOff>85725</xdr:rowOff>
    </xdr:from>
    <xdr:to>
      <xdr:col>7</xdr:col>
      <xdr:colOff>838200</xdr:colOff>
      <xdr:row>75</xdr:row>
      <xdr:rowOff>85725</xdr:rowOff>
    </xdr:to>
    <xdr:sp macro="" textlink="">
      <xdr:nvSpPr>
        <xdr:cNvPr id="1055" name="Line 31">
          <a:extLst>
            <a:ext uri="{FF2B5EF4-FFF2-40B4-BE49-F238E27FC236}">
              <a16:creationId xmlns:a16="http://schemas.microsoft.com/office/drawing/2014/main" id="{00000000-0008-0000-0000-00001F040000}"/>
            </a:ext>
          </a:extLst>
        </xdr:cNvPr>
        <xdr:cNvSpPr>
          <a:spLocks noChangeShapeType="1"/>
        </xdr:cNvSpPr>
      </xdr:nvSpPr>
      <xdr:spPr bwMode="auto">
        <a:xfrm>
          <a:off x="2314575" y="140589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76</xdr:row>
      <xdr:rowOff>95250</xdr:rowOff>
    </xdr:from>
    <xdr:to>
      <xdr:col>8</xdr:col>
      <xdr:colOff>814753</xdr:colOff>
      <xdr:row>76</xdr:row>
      <xdr:rowOff>99646</xdr:rowOff>
    </xdr:to>
    <xdr:sp macro="" textlink="">
      <xdr:nvSpPr>
        <xdr:cNvPr id="1056" name="Line 32">
          <a:extLst>
            <a:ext uri="{FF2B5EF4-FFF2-40B4-BE49-F238E27FC236}">
              <a16:creationId xmlns:a16="http://schemas.microsoft.com/office/drawing/2014/main" id="{00000000-0008-0000-0000-000020040000}"/>
            </a:ext>
          </a:extLst>
        </xdr:cNvPr>
        <xdr:cNvSpPr>
          <a:spLocks noChangeShapeType="1"/>
        </xdr:cNvSpPr>
      </xdr:nvSpPr>
      <xdr:spPr bwMode="auto">
        <a:xfrm>
          <a:off x="2688981" y="15610742"/>
          <a:ext cx="4925157"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77</xdr:row>
      <xdr:rowOff>95250</xdr:rowOff>
    </xdr:from>
    <xdr:to>
      <xdr:col>10</xdr:col>
      <xdr:colOff>0</xdr:colOff>
      <xdr:row>77</xdr:row>
      <xdr:rowOff>95250</xdr:rowOff>
    </xdr:to>
    <xdr:sp macro="" textlink="">
      <xdr:nvSpPr>
        <xdr:cNvPr id="1057" name="Line 33">
          <a:extLst>
            <a:ext uri="{FF2B5EF4-FFF2-40B4-BE49-F238E27FC236}">
              <a16:creationId xmlns:a16="http://schemas.microsoft.com/office/drawing/2014/main" id="{00000000-0008-0000-0000-000021040000}"/>
            </a:ext>
          </a:extLst>
        </xdr:cNvPr>
        <xdr:cNvSpPr>
          <a:spLocks noChangeShapeType="1"/>
        </xdr:cNvSpPr>
      </xdr:nvSpPr>
      <xdr:spPr bwMode="auto">
        <a:xfrm>
          <a:off x="2324100" y="14392275"/>
          <a:ext cx="5553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78</xdr:row>
      <xdr:rowOff>76199</xdr:rowOff>
    </xdr:from>
    <xdr:to>
      <xdr:col>11</xdr:col>
      <xdr:colOff>11722</xdr:colOff>
      <xdr:row>78</xdr:row>
      <xdr:rowOff>87922</xdr:rowOff>
    </xdr:to>
    <xdr:sp macro="" textlink="">
      <xdr:nvSpPr>
        <xdr:cNvPr id="1058" name="Line 34">
          <a:extLst>
            <a:ext uri="{FF2B5EF4-FFF2-40B4-BE49-F238E27FC236}">
              <a16:creationId xmlns:a16="http://schemas.microsoft.com/office/drawing/2014/main" id="{00000000-0008-0000-0000-000022040000}"/>
            </a:ext>
          </a:extLst>
        </xdr:cNvPr>
        <xdr:cNvSpPr>
          <a:spLocks noChangeShapeType="1"/>
        </xdr:cNvSpPr>
      </xdr:nvSpPr>
      <xdr:spPr bwMode="auto">
        <a:xfrm>
          <a:off x="2688980" y="15908214"/>
          <a:ext cx="6607419"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228600</xdr:colOff>
      <xdr:row>89</xdr:row>
      <xdr:rowOff>104775</xdr:rowOff>
    </xdr:from>
    <xdr:to>
      <xdr:col>7</xdr:col>
      <xdr:colOff>476250</xdr:colOff>
      <xdr:row>90</xdr:row>
      <xdr:rowOff>104775</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2486025" y="164973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85</xdr:row>
      <xdr:rowOff>76200</xdr:rowOff>
    </xdr:from>
    <xdr:to>
      <xdr:col>5</xdr:col>
      <xdr:colOff>5860</xdr:colOff>
      <xdr:row>85</xdr:row>
      <xdr:rowOff>76200</xdr:rowOff>
    </xdr:to>
    <xdr:sp macro="" textlink="">
      <xdr:nvSpPr>
        <xdr:cNvPr id="1060" name="Line 36">
          <a:extLst>
            <a:ext uri="{FF2B5EF4-FFF2-40B4-BE49-F238E27FC236}">
              <a16:creationId xmlns:a16="http://schemas.microsoft.com/office/drawing/2014/main" id="{00000000-0008-0000-0000-000024040000}"/>
            </a:ext>
          </a:extLst>
        </xdr:cNvPr>
        <xdr:cNvSpPr>
          <a:spLocks noChangeShapeType="1"/>
        </xdr:cNvSpPr>
      </xdr:nvSpPr>
      <xdr:spPr bwMode="auto">
        <a:xfrm>
          <a:off x="2679455" y="17186031"/>
          <a:ext cx="16463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52754</xdr:colOff>
      <xdr:row>86</xdr:row>
      <xdr:rowOff>85725</xdr:rowOff>
    </xdr:from>
    <xdr:to>
      <xdr:col>5</xdr:col>
      <xdr:colOff>800100</xdr:colOff>
      <xdr:row>86</xdr:row>
      <xdr:rowOff>93785</xdr:rowOff>
    </xdr:to>
    <xdr:sp macro="" textlink="">
      <xdr:nvSpPr>
        <xdr:cNvPr id="1061" name="Line 37">
          <a:extLst>
            <a:ext uri="{FF2B5EF4-FFF2-40B4-BE49-F238E27FC236}">
              <a16:creationId xmlns:a16="http://schemas.microsoft.com/office/drawing/2014/main" id="{00000000-0008-0000-0000-000025040000}"/>
            </a:ext>
          </a:extLst>
        </xdr:cNvPr>
        <xdr:cNvSpPr>
          <a:spLocks noChangeShapeType="1"/>
        </xdr:cNvSpPr>
      </xdr:nvSpPr>
      <xdr:spPr bwMode="auto">
        <a:xfrm flipV="1">
          <a:off x="2684585" y="17365540"/>
          <a:ext cx="2435469"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87</xdr:row>
      <xdr:rowOff>85725</xdr:rowOff>
    </xdr:from>
    <xdr:to>
      <xdr:col>6</xdr:col>
      <xdr:colOff>808892</xdr:colOff>
      <xdr:row>87</xdr:row>
      <xdr:rowOff>93785</xdr:rowOff>
    </xdr:to>
    <xdr:sp macro="" textlink="">
      <xdr:nvSpPr>
        <xdr:cNvPr id="1062" name="Line 38">
          <a:extLst>
            <a:ext uri="{FF2B5EF4-FFF2-40B4-BE49-F238E27FC236}">
              <a16:creationId xmlns:a16="http://schemas.microsoft.com/office/drawing/2014/main" id="{00000000-0008-0000-0000-000026040000}"/>
            </a:ext>
          </a:extLst>
        </xdr:cNvPr>
        <xdr:cNvSpPr>
          <a:spLocks noChangeShapeType="1"/>
        </xdr:cNvSpPr>
      </xdr:nvSpPr>
      <xdr:spPr bwMode="auto">
        <a:xfrm>
          <a:off x="2688981" y="17535525"/>
          <a:ext cx="3242896"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88</xdr:row>
      <xdr:rowOff>85725</xdr:rowOff>
    </xdr:from>
    <xdr:to>
      <xdr:col>7</xdr:col>
      <xdr:colOff>857250</xdr:colOff>
      <xdr:row>88</xdr:row>
      <xdr:rowOff>85725</xdr:rowOff>
    </xdr:to>
    <xdr:sp macro="" textlink="">
      <xdr:nvSpPr>
        <xdr:cNvPr id="1063" name="Line 39">
          <a:extLst>
            <a:ext uri="{FF2B5EF4-FFF2-40B4-BE49-F238E27FC236}">
              <a16:creationId xmlns:a16="http://schemas.microsoft.com/office/drawing/2014/main" id="{00000000-0008-0000-0000-000027040000}"/>
            </a:ext>
          </a:extLst>
        </xdr:cNvPr>
        <xdr:cNvSpPr>
          <a:spLocks noChangeShapeType="1"/>
        </xdr:cNvSpPr>
      </xdr:nvSpPr>
      <xdr:spPr bwMode="auto">
        <a:xfrm>
          <a:off x="2314575" y="16316325"/>
          <a:ext cx="392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89</xdr:row>
      <xdr:rowOff>87923</xdr:rowOff>
    </xdr:from>
    <xdr:to>
      <xdr:col>8</xdr:col>
      <xdr:colOff>814752</xdr:colOff>
      <xdr:row>89</xdr:row>
      <xdr:rowOff>95250</xdr:rowOff>
    </xdr:to>
    <xdr:sp macro="" textlink="">
      <xdr:nvSpPr>
        <xdr:cNvPr id="1064" name="Line 40">
          <a:extLst>
            <a:ext uri="{FF2B5EF4-FFF2-40B4-BE49-F238E27FC236}">
              <a16:creationId xmlns:a16="http://schemas.microsoft.com/office/drawing/2014/main" id="{00000000-0008-0000-0000-000028040000}"/>
            </a:ext>
          </a:extLst>
        </xdr:cNvPr>
        <xdr:cNvSpPr>
          <a:spLocks noChangeShapeType="1"/>
        </xdr:cNvSpPr>
      </xdr:nvSpPr>
      <xdr:spPr bwMode="auto">
        <a:xfrm flipV="1">
          <a:off x="2688980" y="17865969"/>
          <a:ext cx="492515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66674</xdr:colOff>
      <xdr:row>90</xdr:row>
      <xdr:rowOff>87923</xdr:rowOff>
    </xdr:from>
    <xdr:to>
      <xdr:col>9</xdr:col>
      <xdr:colOff>855784</xdr:colOff>
      <xdr:row>90</xdr:row>
      <xdr:rowOff>95250</xdr:rowOff>
    </xdr:to>
    <xdr:sp macro="" textlink="">
      <xdr:nvSpPr>
        <xdr:cNvPr id="1065" name="Line 41">
          <a:extLst>
            <a:ext uri="{FF2B5EF4-FFF2-40B4-BE49-F238E27FC236}">
              <a16:creationId xmlns:a16="http://schemas.microsoft.com/office/drawing/2014/main" id="{00000000-0008-0000-0000-000029040000}"/>
            </a:ext>
          </a:extLst>
        </xdr:cNvPr>
        <xdr:cNvSpPr>
          <a:spLocks noChangeShapeType="1"/>
        </xdr:cNvSpPr>
      </xdr:nvSpPr>
      <xdr:spPr bwMode="auto">
        <a:xfrm flipV="1">
          <a:off x="2698505" y="18035954"/>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91</xdr:row>
      <xdr:rowOff>76200</xdr:rowOff>
    </xdr:from>
    <xdr:to>
      <xdr:col>11</xdr:col>
      <xdr:colOff>0</xdr:colOff>
      <xdr:row>91</xdr:row>
      <xdr:rowOff>82062</xdr:rowOff>
    </xdr:to>
    <xdr:sp macro="" textlink="">
      <xdr:nvSpPr>
        <xdr:cNvPr id="1066" name="Line 42">
          <a:extLst>
            <a:ext uri="{FF2B5EF4-FFF2-40B4-BE49-F238E27FC236}">
              <a16:creationId xmlns:a16="http://schemas.microsoft.com/office/drawing/2014/main" id="{00000000-0008-0000-0000-00002A040000}"/>
            </a:ext>
          </a:extLst>
        </xdr:cNvPr>
        <xdr:cNvSpPr>
          <a:spLocks noChangeShapeType="1"/>
        </xdr:cNvSpPr>
      </xdr:nvSpPr>
      <xdr:spPr bwMode="auto">
        <a:xfrm>
          <a:off x="2688981" y="18194215"/>
          <a:ext cx="6595696" cy="586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102</xdr:row>
      <xdr:rowOff>104775</xdr:rowOff>
    </xdr:from>
    <xdr:to>
      <xdr:col>7</xdr:col>
      <xdr:colOff>428625</xdr:colOff>
      <xdr:row>103</xdr:row>
      <xdr:rowOff>104775</xdr:rowOff>
    </xdr:to>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2438400" y="187452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57150</xdr:colOff>
      <xdr:row>99</xdr:row>
      <xdr:rowOff>95250</xdr:rowOff>
    </xdr:from>
    <xdr:to>
      <xdr:col>5</xdr:col>
      <xdr:colOff>847725</xdr:colOff>
      <xdr:row>99</xdr:row>
      <xdr:rowOff>95250</xdr:rowOff>
    </xdr:to>
    <xdr:sp macro="" textlink="">
      <xdr:nvSpPr>
        <xdr:cNvPr id="1068" name="Line 44">
          <a:extLst>
            <a:ext uri="{FF2B5EF4-FFF2-40B4-BE49-F238E27FC236}">
              <a16:creationId xmlns:a16="http://schemas.microsoft.com/office/drawing/2014/main" id="{00000000-0008-0000-0000-00002C040000}"/>
            </a:ext>
          </a:extLst>
        </xdr:cNvPr>
        <xdr:cNvSpPr>
          <a:spLocks noChangeShapeType="1"/>
        </xdr:cNvSpPr>
      </xdr:nvSpPr>
      <xdr:spPr bwMode="auto">
        <a:xfrm>
          <a:off x="2314575" y="1824990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100</xdr:row>
      <xdr:rowOff>85725</xdr:rowOff>
    </xdr:from>
    <xdr:to>
      <xdr:col>6</xdr:col>
      <xdr:colOff>814752</xdr:colOff>
      <xdr:row>100</xdr:row>
      <xdr:rowOff>93785</xdr:rowOff>
    </xdr:to>
    <xdr:sp macro="" textlink="">
      <xdr:nvSpPr>
        <xdr:cNvPr id="1069" name="Line 45">
          <a:extLst>
            <a:ext uri="{FF2B5EF4-FFF2-40B4-BE49-F238E27FC236}">
              <a16:creationId xmlns:a16="http://schemas.microsoft.com/office/drawing/2014/main" id="{00000000-0008-0000-0000-00002D040000}"/>
            </a:ext>
          </a:extLst>
        </xdr:cNvPr>
        <xdr:cNvSpPr>
          <a:spLocks noChangeShapeType="1"/>
        </xdr:cNvSpPr>
      </xdr:nvSpPr>
      <xdr:spPr bwMode="auto">
        <a:xfrm>
          <a:off x="2688980" y="19833248"/>
          <a:ext cx="3248757"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101</xdr:row>
      <xdr:rowOff>85725</xdr:rowOff>
    </xdr:from>
    <xdr:to>
      <xdr:col>7</xdr:col>
      <xdr:colOff>838200</xdr:colOff>
      <xdr:row>101</xdr:row>
      <xdr:rowOff>85725</xdr:rowOff>
    </xdr:to>
    <xdr:sp macro="" textlink="">
      <xdr:nvSpPr>
        <xdr:cNvPr id="1070" name="Line 46">
          <a:extLst>
            <a:ext uri="{FF2B5EF4-FFF2-40B4-BE49-F238E27FC236}">
              <a16:creationId xmlns:a16="http://schemas.microsoft.com/office/drawing/2014/main" id="{00000000-0008-0000-0000-00002E040000}"/>
            </a:ext>
          </a:extLst>
        </xdr:cNvPr>
        <xdr:cNvSpPr>
          <a:spLocks noChangeShapeType="1"/>
        </xdr:cNvSpPr>
      </xdr:nvSpPr>
      <xdr:spPr bwMode="auto">
        <a:xfrm>
          <a:off x="2314575" y="185642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102</xdr:row>
      <xdr:rowOff>87923</xdr:rowOff>
    </xdr:from>
    <xdr:to>
      <xdr:col>8</xdr:col>
      <xdr:colOff>808892</xdr:colOff>
      <xdr:row>102</xdr:row>
      <xdr:rowOff>95250</xdr:rowOff>
    </xdr:to>
    <xdr:sp macro="" textlink="">
      <xdr:nvSpPr>
        <xdr:cNvPr id="1071" name="Line 47">
          <a:extLst>
            <a:ext uri="{FF2B5EF4-FFF2-40B4-BE49-F238E27FC236}">
              <a16:creationId xmlns:a16="http://schemas.microsoft.com/office/drawing/2014/main" id="{00000000-0008-0000-0000-00002F040000}"/>
            </a:ext>
          </a:extLst>
        </xdr:cNvPr>
        <xdr:cNvSpPr>
          <a:spLocks noChangeShapeType="1"/>
        </xdr:cNvSpPr>
      </xdr:nvSpPr>
      <xdr:spPr bwMode="auto">
        <a:xfrm flipV="1">
          <a:off x="2688981" y="20175415"/>
          <a:ext cx="491929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103</xdr:row>
      <xdr:rowOff>95250</xdr:rowOff>
    </xdr:from>
    <xdr:to>
      <xdr:col>9</xdr:col>
      <xdr:colOff>849924</xdr:colOff>
      <xdr:row>103</xdr:row>
      <xdr:rowOff>99646</xdr:rowOff>
    </xdr:to>
    <xdr:sp macro="" textlink="">
      <xdr:nvSpPr>
        <xdr:cNvPr id="1072" name="Line 48">
          <a:extLst>
            <a:ext uri="{FF2B5EF4-FFF2-40B4-BE49-F238E27FC236}">
              <a16:creationId xmlns:a16="http://schemas.microsoft.com/office/drawing/2014/main" id="{00000000-0008-0000-0000-000030040000}"/>
            </a:ext>
          </a:extLst>
        </xdr:cNvPr>
        <xdr:cNvSpPr>
          <a:spLocks noChangeShapeType="1"/>
        </xdr:cNvSpPr>
      </xdr:nvSpPr>
      <xdr:spPr bwMode="auto">
        <a:xfrm>
          <a:off x="2698506" y="20352727"/>
          <a:ext cx="5765556"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104</xdr:row>
      <xdr:rowOff>76199</xdr:rowOff>
    </xdr:from>
    <xdr:to>
      <xdr:col>10</xdr:col>
      <xdr:colOff>791308</xdr:colOff>
      <xdr:row>104</xdr:row>
      <xdr:rowOff>82060</xdr:rowOff>
    </xdr:to>
    <xdr:sp macro="" textlink="">
      <xdr:nvSpPr>
        <xdr:cNvPr id="1073" name="Line 49">
          <a:extLst>
            <a:ext uri="{FF2B5EF4-FFF2-40B4-BE49-F238E27FC236}">
              <a16:creationId xmlns:a16="http://schemas.microsoft.com/office/drawing/2014/main" id="{00000000-0008-0000-0000-000031040000}"/>
            </a:ext>
          </a:extLst>
        </xdr:cNvPr>
        <xdr:cNvSpPr>
          <a:spLocks noChangeShapeType="1"/>
        </xdr:cNvSpPr>
      </xdr:nvSpPr>
      <xdr:spPr bwMode="auto">
        <a:xfrm>
          <a:off x="2688981" y="20503661"/>
          <a:ext cx="6572250"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36</xdr:row>
      <xdr:rowOff>76200</xdr:rowOff>
    </xdr:from>
    <xdr:to>
      <xdr:col>7</xdr:col>
      <xdr:colOff>838200</xdr:colOff>
      <xdr:row>36</xdr:row>
      <xdr:rowOff>76200</xdr:rowOff>
    </xdr:to>
    <xdr:sp macro="" textlink="">
      <xdr:nvSpPr>
        <xdr:cNvPr id="1074" name="Line 50">
          <a:extLst>
            <a:ext uri="{FF2B5EF4-FFF2-40B4-BE49-F238E27FC236}">
              <a16:creationId xmlns:a16="http://schemas.microsoft.com/office/drawing/2014/main" id="{00000000-0008-0000-0000-000032040000}"/>
            </a:ext>
          </a:extLst>
        </xdr:cNvPr>
        <xdr:cNvSpPr>
          <a:spLocks noChangeShapeType="1"/>
        </xdr:cNvSpPr>
      </xdr:nvSpPr>
      <xdr:spPr bwMode="auto">
        <a:xfrm>
          <a:off x="2324100" y="7277100"/>
          <a:ext cx="389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37</xdr:row>
      <xdr:rowOff>76200</xdr:rowOff>
    </xdr:from>
    <xdr:to>
      <xdr:col>9</xdr:col>
      <xdr:colOff>0</xdr:colOff>
      <xdr:row>37</xdr:row>
      <xdr:rowOff>76200</xdr:rowOff>
    </xdr:to>
    <xdr:sp macro="" textlink="">
      <xdr:nvSpPr>
        <xdr:cNvPr id="1075" name="Line 51">
          <a:extLst>
            <a:ext uri="{FF2B5EF4-FFF2-40B4-BE49-F238E27FC236}">
              <a16:creationId xmlns:a16="http://schemas.microsoft.com/office/drawing/2014/main" id="{00000000-0008-0000-0000-000033040000}"/>
            </a:ext>
          </a:extLst>
        </xdr:cNvPr>
        <xdr:cNvSpPr>
          <a:spLocks noChangeShapeType="1"/>
        </xdr:cNvSpPr>
      </xdr:nvSpPr>
      <xdr:spPr bwMode="auto">
        <a:xfrm>
          <a:off x="2695575" y="8663940"/>
          <a:ext cx="49168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66674</xdr:colOff>
      <xdr:row>39</xdr:row>
      <xdr:rowOff>104774</xdr:rowOff>
    </xdr:from>
    <xdr:to>
      <xdr:col>10</xdr:col>
      <xdr:colOff>807719</xdr:colOff>
      <xdr:row>39</xdr:row>
      <xdr:rowOff>106679</xdr:rowOff>
    </xdr:to>
    <xdr:sp macro="" textlink="">
      <xdr:nvSpPr>
        <xdr:cNvPr id="1076" name="Line 52">
          <a:extLst>
            <a:ext uri="{FF2B5EF4-FFF2-40B4-BE49-F238E27FC236}">
              <a16:creationId xmlns:a16="http://schemas.microsoft.com/office/drawing/2014/main" id="{00000000-0008-0000-0000-000034040000}"/>
            </a:ext>
          </a:extLst>
        </xdr:cNvPr>
        <xdr:cNvSpPr>
          <a:spLocks noChangeShapeType="1"/>
        </xdr:cNvSpPr>
      </xdr:nvSpPr>
      <xdr:spPr bwMode="auto">
        <a:xfrm>
          <a:off x="2695574" y="9020174"/>
          <a:ext cx="6577965" cy="1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98</xdr:row>
      <xdr:rowOff>76199</xdr:rowOff>
    </xdr:from>
    <xdr:to>
      <xdr:col>4</xdr:col>
      <xdr:colOff>838200</xdr:colOff>
      <xdr:row>98</xdr:row>
      <xdr:rowOff>82060</xdr:rowOff>
    </xdr:to>
    <xdr:sp macro="" textlink="">
      <xdr:nvSpPr>
        <xdr:cNvPr id="1077" name="Line 53">
          <a:extLst>
            <a:ext uri="{FF2B5EF4-FFF2-40B4-BE49-F238E27FC236}">
              <a16:creationId xmlns:a16="http://schemas.microsoft.com/office/drawing/2014/main" id="{00000000-0008-0000-0000-000035040000}"/>
            </a:ext>
          </a:extLst>
        </xdr:cNvPr>
        <xdr:cNvSpPr>
          <a:spLocks noChangeShapeType="1"/>
        </xdr:cNvSpPr>
      </xdr:nvSpPr>
      <xdr:spPr bwMode="auto">
        <a:xfrm>
          <a:off x="2708031" y="19483753"/>
          <a:ext cx="1606061"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60</xdr:row>
      <xdr:rowOff>76200</xdr:rowOff>
    </xdr:from>
    <xdr:to>
      <xdr:col>5</xdr:col>
      <xdr:colOff>819150</xdr:colOff>
      <xdr:row>60</xdr:row>
      <xdr:rowOff>76200</xdr:rowOff>
    </xdr:to>
    <xdr:sp macro="" textlink="">
      <xdr:nvSpPr>
        <xdr:cNvPr id="1078" name="Line 54">
          <a:extLst>
            <a:ext uri="{FF2B5EF4-FFF2-40B4-BE49-F238E27FC236}">
              <a16:creationId xmlns:a16="http://schemas.microsoft.com/office/drawing/2014/main" id="{00000000-0008-0000-0000-000036040000}"/>
            </a:ext>
          </a:extLst>
        </xdr:cNvPr>
        <xdr:cNvSpPr>
          <a:spLocks noChangeShapeType="1"/>
        </xdr:cNvSpPr>
      </xdr:nvSpPr>
      <xdr:spPr bwMode="auto">
        <a:xfrm flipV="1">
          <a:off x="2333625" y="11458575"/>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200025</xdr:colOff>
      <xdr:row>185</xdr:row>
      <xdr:rowOff>85725</xdr:rowOff>
    </xdr:from>
    <xdr:to>
      <xdr:col>7</xdr:col>
      <xdr:colOff>447675</xdr:colOff>
      <xdr:row>186</xdr:row>
      <xdr:rowOff>85725</xdr:rowOff>
    </xdr:to>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2457450" y="303752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nach rechts aufschlüsseln!</a:t>
          </a:r>
        </a:p>
      </xdr:txBody>
    </xdr:sp>
    <xdr:clientData/>
  </xdr:twoCellAnchor>
  <xdr:twoCellAnchor>
    <xdr:from>
      <xdr:col>3</xdr:col>
      <xdr:colOff>47625</xdr:colOff>
      <xdr:row>181</xdr:row>
      <xdr:rowOff>76200</xdr:rowOff>
    </xdr:from>
    <xdr:to>
      <xdr:col>5</xdr:col>
      <xdr:colOff>0</xdr:colOff>
      <xdr:row>181</xdr:row>
      <xdr:rowOff>76200</xdr:rowOff>
    </xdr:to>
    <xdr:sp macro="" textlink="">
      <xdr:nvSpPr>
        <xdr:cNvPr id="1094" name="Line 70">
          <a:extLst>
            <a:ext uri="{FF2B5EF4-FFF2-40B4-BE49-F238E27FC236}">
              <a16:creationId xmlns:a16="http://schemas.microsoft.com/office/drawing/2014/main" id="{00000000-0008-0000-0000-000046040000}"/>
            </a:ext>
          </a:extLst>
        </xdr:cNvPr>
        <xdr:cNvSpPr>
          <a:spLocks noChangeShapeType="1"/>
        </xdr:cNvSpPr>
      </xdr:nvSpPr>
      <xdr:spPr bwMode="auto">
        <a:xfrm>
          <a:off x="2679456" y="36200862"/>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182</xdr:row>
      <xdr:rowOff>76200</xdr:rowOff>
    </xdr:from>
    <xdr:to>
      <xdr:col>5</xdr:col>
      <xdr:colOff>781050</xdr:colOff>
      <xdr:row>182</xdr:row>
      <xdr:rowOff>76200</xdr:rowOff>
    </xdr:to>
    <xdr:sp macro="" textlink="">
      <xdr:nvSpPr>
        <xdr:cNvPr id="1095" name="Line 71">
          <a:extLst>
            <a:ext uri="{FF2B5EF4-FFF2-40B4-BE49-F238E27FC236}">
              <a16:creationId xmlns:a16="http://schemas.microsoft.com/office/drawing/2014/main" id="{00000000-0008-0000-0000-000047040000}"/>
            </a:ext>
          </a:extLst>
        </xdr:cNvPr>
        <xdr:cNvSpPr>
          <a:spLocks noChangeShapeType="1"/>
        </xdr:cNvSpPr>
      </xdr:nvSpPr>
      <xdr:spPr bwMode="auto">
        <a:xfrm flipV="1">
          <a:off x="2333625" y="29879925"/>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183</xdr:row>
      <xdr:rowOff>85724</xdr:rowOff>
    </xdr:from>
    <xdr:to>
      <xdr:col>6</xdr:col>
      <xdr:colOff>803030</xdr:colOff>
      <xdr:row>183</xdr:row>
      <xdr:rowOff>93783</xdr:rowOff>
    </xdr:to>
    <xdr:sp macro="" textlink="">
      <xdr:nvSpPr>
        <xdr:cNvPr id="1096" name="Line 72">
          <a:extLst>
            <a:ext uri="{FF2B5EF4-FFF2-40B4-BE49-F238E27FC236}">
              <a16:creationId xmlns:a16="http://schemas.microsoft.com/office/drawing/2014/main" id="{00000000-0008-0000-0000-000048040000}"/>
            </a:ext>
          </a:extLst>
        </xdr:cNvPr>
        <xdr:cNvSpPr>
          <a:spLocks noChangeShapeType="1"/>
        </xdr:cNvSpPr>
      </xdr:nvSpPr>
      <xdr:spPr bwMode="auto">
        <a:xfrm>
          <a:off x="2688981" y="36550355"/>
          <a:ext cx="3237034" cy="80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186</xdr:row>
      <xdr:rowOff>95250</xdr:rowOff>
    </xdr:from>
    <xdr:to>
      <xdr:col>10</xdr:col>
      <xdr:colOff>0</xdr:colOff>
      <xdr:row>186</xdr:row>
      <xdr:rowOff>99646</xdr:rowOff>
    </xdr:to>
    <xdr:sp macro="" textlink="">
      <xdr:nvSpPr>
        <xdr:cNvPr id="1097" name="Line 73">
          <a:extLst>
            <a:ext uri="{FF2B5EF4-FFF2-40B4-BE49-F238E27FC236}">
              <a16:creationId xmlns:a16="http://schemas.microsoft.com/office/drawing/2014/main" id="{00000000-0008-0000-0000-000049040000}"/>
            </a:ext>
          </a:extLst>
        </xdr:cNvPr>
        <xdr:cNvSpPr>
          <a:spLocks noChangeShapeType="1"/>
        </xdr:cNvSpPr>
      </xdr:nvSpPr>
      <xdr:spPr bwMode="auto">
        <a:xfrm>
          <a:off x="2698506" y="37069835"/>
          <a:ext cx="5771417"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198</xdr:row>
      <xdr:rowOff>104775</xdr:rowOff>
    </xdr:from>
    <xdr:to>
      <xdr:col>7</xdr:col>
      <xdr:colOff>428625</xdr:colOff>
      <xdr:row>199</xdr:row>
      <xdr:rowOff>104775</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438400" y="326421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194</xdr:row>
      <xdr:rowOff>87924</xdr:rowOff>
    </xdr:from>
    <xdr:to>
      <xdr:col>5</xdr:col>
      <xdr:colOff>0</xdr:colOff>
      <xdr:row>194</xdr:row>
      <xdr:rowOff>87924</xdr:rowOff>
    </xdr:to>
    <xdr:sp macro="" textlink="">
      <xdr:nvSpPr>
        <xdr:cNvPr id="1099" name="Line 75">
          <a:extLst>
            <a:ext uri="{FF2B5EF4-FFF2-40B4-BE49-F238E27FC236}">
              <a16:creationId xmlns:a16="http://schemas.microsoft.com/office/drawing/2014/main" id="{00000000-0008-0000-0000-00004B040000}"/>
            </a:ext>
          </a:extLst>
        </xdr:cNvPr>
        <xdr:cNvSpPr>
          <a:spLocks noChangeShapeType="1"/>
        </xdr:cNvSpPr>
      </xdr:nvSpPr>
      <xdr:spPr bwMode="auto">
        <a:xfrm>
          <a:off x="2679456" y="38510309"/>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195</xdr:row>
      <xdr:rowOff>85725</xdr:rowOff>
    </xdr:from>
    <xdr:to>
      <xdr:col>5</xdr:col>
      <xdr:colOff>800100</xdr:colOff>
      <xdr:row>195</xdr:row>
      <xdr:rowOff>85725</xdr:rowOff>
    </xdr:to>
    <xdr:sp macro="" textlink="">
      <xdr:nvSpPr>
        <xdr:cNvPr id="1100" name="Line 76">
          <a:extLst>
            <a:ext uri="{FF2B5EF4-FFF2-40B4-BE49-F238E27FC236}">
              <a16:creationId xmlns:a16="http://schemas.microsoft.com/office/drawing/2014/main" id="{00000000-0008-0000-0000-00004C040000}"/>
            </a:ext>
          </a:extLst>
        </xdr:cNvPr>
        <xdr:cNvSpPr>
          <a:spLocks noChangeShapeType="1"/>
        </xdr:cNvSpPr>
      </xdr:nvSpPr>
      <xdr:spPr bwMode="auto">
        <a:xfrm>
          <a:off x="2314575" y="3213735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196</xdr:row>
      <xdr:rowOff>85724</xdr:rowOff>
    </xdr:from>
    <xdr:to>
      <xdr:col>6</xdr:col>
      <xdr:colOff>814752</xdr:colOff>
      <xdr:row>196</xdr:row>
      <xdr:rowOff>93783</xdr:rowOff>
    </xdr:to>
    <xdr:sp macro="" textlink="">
      <xdr:nvSpPr>
        <xdr:cNvPr id="1101" name="Line 77">
          <a:extLst>
            <a:ext uri="{FF2B5EF4-FFF2-40B4-BE49-F238E27FC236}">
              <a16:creationId xmlns:a16="http://schemas.microsoft.com/office/drawing/2014/main" id="{00000000-0008-0000-0000-00004D040000}"/>
            </a:ext>
          </a:extLst>
        </xdr:cNvPr>
        <xdr:cNvSpPr>
          <a:spLocks noChangeShapeType="1"/>
        </xdr:cNvSpPr>
      </xdr:nvSpPr>
      <xdr:spPr bwMode="auto">
        <a:xfrm>
          <a:off x="2688980" y="38848078"/>
          <a:ext cx="3248757" cy="80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197</xdr:row>
      <xdr:rowOff>85725</xdr:rowOff>
    </xdr:from>
    <xdr:to>
      <xdr:col>7</xdr:col>
      <xdr:colOff>838200</xdr:colOff>
      <xdr:row>197</xdr:row>
      <xdr:rowOff>85725</xdr:rowOff>
    </xdr:to>
    <xdr:sp macro="" textlink="">
      <xdr:nvSpPr>
        <xdr:cNvPr id="1102" name="Line 78">
          <a:extLst>
            <a:ext uri="{FF2B5EF4-FFF2-40B4-BE49-F238E27FC236}">
              <a16:creationId xmlns:a16="http://schemas.microsoft.com/office/drawing/2014/main" id="{00000000-0008-0000-0000-00004E040000}"/>
            </a:ext>
          </a:extLst>
        </xdr:cNvPr>
        <xdr:cNvSpPr>
          <a:spLocks noChangeShapeType="1"/>
        </xdr:cNvSpPr>
      </xdr:nvSpPr>
      <xdr:spPr bwMode="auto">
        <a:xfrm>
          <a:off x="2314575" y="324612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198</xdr:row>
      <xdr:rowOff>87923</xdr:rowOff>
    </xdr:from>
    <xdr:to>
      <xdr:col>9</xdr:col>
      <xdr:colOff>11724</xdr:colOff>
      <xdr:row>198</xdr:row>
      <xdr:rowOff>89388</xdr:rowOff>
    </xdr:to>
    <xdr:sp macro="" textlink="">
      <xdr:nvSpPr>
        <xdr:cNvPr id="1103" name="Line 79">
          <a:extLst>
            <a:ext uri="{FF2B5EF4-FFF2-40B4-BE49-F238E27FC236}">
              <a16:creationId xmlns:a16="http://schemas.microsoft.com/office/drawing/2014/main" id="{00000000-0008-0000-0000-00004F040000}"/>
            </a:ext>
          </a:extLst>
        </xdr:cNvPr>
        <xdr:cNvSpPr>
          <a:spLocks noChangeShapeType="1"/>
        </xdr:cNvSpPr>
      </xdr:nvSpPr>
      <xdr:spPr bwMode="auto">
        <a:xfrm flipV="1">
          <a:off x="2688980" y="39190246"/>
          <a:ext cx="4936882"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199</xdr:row>
      <xdr:rowOff>93784</xdr:rowOff>
    </xdr:from>
    <xdr:to>
      <xdr:col>9</xdr:col>
      <xdr:colOff>844062</xdr:colOff>
      <xdr:row>199</xdr:row>
      <xdr:rowOff>95250</xdr:rowOff>
    </xdr:to>
    <xdr:sp macro="" textlink="">
      <xdr:nvSpPr>
        <xdr:cNvPr id="1104" name="Line 80">
          <a:extLst>
            <a:ext uri="{FF2B5EF4-FFF2-40B4-BE49-F238E27FC236}">
              <a16:creationId xmlns:a16="http://schemas.microsoft.com/office/drawing/2014/main" id="{00000000-0008-0000-0000-000050040000}"/>
            </a:ext>
          </a:extLst>
        </xdr:cNvPr>
        <xdr:cNvSpPr>
          <a:spLocks noChangeShapeType="1"/>
        </xdr:cNvSpPr>
      </xdr:nvSpPr>
      <xdr:spPr bwMode="auto">
        <a:xfrm flipV="1">
          <a:off x="2698506" y="39366092"/>
          <a:ext cx="5759694" cy="1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200</xdr:row>
      <xdr:rowOff>76199</xdr:rowOff>
    </xdr:from>
    <xdr:to>
      <xdr:col>10</xdr:col>
      <xdr:colOff>803031</xdr:colOff>
      <xdr:row>200</xdr:row>
      <xdr:rowOff>87922</xdr:rowOff>
    </xdr:to>
    <xdr:sp macro="" textlink="">
      <xdr:nvSpPr>
        <xdr:cNvPr id="1105" name="Line 81">
          <a:extLst>
            <a:ext uri="{FF2B5EF4-FFF2-40B4-BE49-F238E27FC236}">
              <a16:creationId xmlns:a16="http://schemas.microsoft.com/office/drawing/2014/main" id="{00000000-0008-0000-0000-000051040000}"/>
            </a:ext>
          </a:extLst>
        </xdr:cNvPr>
        <xdr:cNvSpPr>
          <a:spLocks noChangeShapeType="1"/>
        </xdr:cNvSpPr>
      </xdr:nvSpPr>
      <xdr:spPr bwMode="auto">
        <a:xfrm>
          <a:off x="2688981" y="39518491"/>
          <a:ext cx="6583973"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190500</xdr:colOff>
      <xdr:row>211</xdr:row>
      <xdr:rowOff>104775</xdr:rowOff>
    </xdr:from>
    <xdr:to>
      <xdr:col>7</xdr:col>
      <xdr:colOff>438150</xdr:colOff>
      <xdr:row>212</xdr:row>
      <xdr:rowOff>104775</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2447925" y="348900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207</xdr:row>
      <xdr:rowOff>87924</xdr:rowOff>
    </xdr:from>
    <xdr:to>
      <xdr:col>4</xdr:col>
      <xdr:colOff>832339</xdr:colOff>
      <xdr:row>207</xdr:row>
      <xdr:rowOff>93784</xdr:rowOff>
    </xdr:to>
    <xdr:sp macro="" textlink="">
      <xdr:nvSpPr>
        <xdr:cNvPr id="1107" name="Line 83">
          <a:extLst>
            <a:ext uri="{FF2B5EF4-FFF2-40B4-BE49-F238E27FC236}">
              <a16:creationId xmlns:a16="http://schemas.microsoft.com/office/drawing/2014/main" id="{00000000-0008-0000-0000-000053040000}"/>
            </a:ext>
          </a:extLst>
        </xdr:cNvPr>
        <xdr:cNvSpPr>
          <a:spLocks noChangeShapeType="1"/>
        </xdr:cNvSpPr>
      </xdr:nvSpPr>
      <xdr:spPr bwMode="auto">
        <a:xfrm>
          <a:off x="2679456" y="40819755"/>
          <a:ext cx="1628775" cy="5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209</xdr:row>
      <xdr:rowOff>85724</xdr:rowOff>
    </xdr:from>
    <xdr:to>
      <xdr:col>6</xdr:col>
      <xdr:colOff>814752</xdr:colOff>
      <xdr:row>209</xdr:row>
      <xdr:rowOff>99645</xdr:rowOff>
    </xdr:to>
    <xdr:sp macro="" textlink="">
      <xdr:nvSpPr>
        <xdr:cNvPr id="1108" name="Line 84">
          <a:extLst>
            <a:ext uri="{FF2B5EF4-FFF2-40B4-BE49-F238E27FC236}">
              <a16:creationId xmlns:a16="http://schemas.microsoft.com/office/drawing/2014/main" id="{00000000-0008-0000-0000-000054040000}"/>
            </a:ext>
          </a:extLst>
        </xdr:cNvPr>
        <xdr:cNvSpPr>
          <a:spLocks noChangeShapeType="1"/>
        </xdr:cNvSpPr>
      </xdr:nvSpPr>
      <xdr:spPr bwMode="auto">
        <a:xfrm>
          <a:off x="2688980" y="41157524"/>
          <a:ext cx="3248757" cy="139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210</xdr:row>
      <xdr:rowOff>85725</xdr:rowOff>
    </xdr:from>
    <xdr:to>
      <xdr:col>7</xdr:col>
      <xdr:colOff>847725</xdr:colOff>
      <xdr:row>210</xdr:row>
      <xdr:rowOff>85725</xdr:rowOff>
    </xdr:to>
    <xdr:sp macro="" textlink="">
      <xdr:nvSpPr>
        <xdr:cNvPr id="1109" name="Line 85">
          <a:extLst>
            <a:ext uri="{FF2B5EF4-FFF2-40B4-BE49-F238E27FC236}">
              <a16:creationId xmlns:a16="http://schemas.microsoft.com/office/drawing/2014/main" id="{00000000-0008-0000-0000-000055040000}"/>
            </a:ext>
          </a:extLst>
        </xdr:cNvPr>
        <xdr:cNvSpPr>
          <a:spLocks noChangeShapeType="1"/>
        </xdr:cNvSpPr>
      </xdr:nvSpPr>
      <xdr:spPr bwMode="auto">
        <a:xfrm>
          <a:off x="2314575" y="34709100"/>
          <a:ext cx="391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211</xdr:row>
      <xdr:rowOff>93785</xdr:rowOff>
    </xdr:from>
    <xdr:to>
      <xdr:col>8</xdr:col>
      <xdr:colOff>803030</xdr:colOff>
      <xdr:row>211</xdr:row>
      <xdr:rowOff>95250</xdr:rowOff>
    </xdr:to>
    <xdr:sp macro="" textlink="">
      <xdr:nvSpPr>
        <xdr:cNvPr id="1110" name="Line 86">
          <a:extLst>
            <a:ext uri="{FF2B5EF4-FFF2-40B4-BE49-F238E27FC236}">
              <a16:creationId xmlns:a16="http://schemas.microsoft.com/office/drawing/2014/main" id="{00000000-0008-0000-0000-000056040000}"/>
            </a:ext>
          </a:extLst>
        </xdr:cNvPr>
        <xdr:cNvSpPr>
          <a:spLocks noChangeShapeType="1"/>
        </xdr:cNvSpPr>
      </xdr:nvSpPr>
      <xdr:spPr bwMode="auto">
        <a:xfrm flipV="1">
          <a:off x="2688981" y="41505554"/>
          <a:ext cx="4913434"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212</xdr:row>
      <xdr:rowOff>87922</xdr:rowOff>
    </xdr:from>
    <xdr:to>
      <xdr:col>10</xdr:col>
      <xdr:colOff>0</xdr:colOff>
      <xdr:row>212</xdr:row>
      <xdr:rowOff>95249</xdr:rowOff>
    </xdr:to>
    <xdr:sp macro="" textlink="">
      <xdr:nvSpPr>
        <xdr:cNvPr id="1111" name="Line 87">
          <a:extLst>
            <a:ext uri="{FF2B5EF4-FFF2-40B4-BE49-F238E27FC236}">
              <a16:creationId xmlns:a16="http://schemas.microsoft.com/office/drawing/2014/main" id="{00000000-0008-0000-0000-000057040000}"/>
            </a:ext>
          </a:extLst>
        </xdr:cNvPr>
        <xdr:cNvSpPr>
          <a:spLocks noChangeShapeType="1"/>
        </xdr:cNvSpPr>
      </xdr:nvSpPr>
      <xdr:spPr bwMode="auto">
        <a:xfrm flipV="1">
          <a:off x="2698506" y="41669676"/>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213</xdr:row>
      <xdr:rowOff>82062</xdr:rowOff>
    </xdr:from>
    <xdr:to>
      <xdr:col>10</xdr:col>
      <xdr:colOff>808892</xdr:colOff>
      <xdr:row>213</xdr:row>
      <xdr:rowOff>93786</xdr:rowOff>
    </xdr:to>
    <xdr:sp macro="" textlink="">
      <xdr:nvSpPr>
        <xdr:cNvPr id="1112" name="Line 88">
          <a:extLst>
            <a:ext uri="{FF2B5EF4-FFF2-40B4-BE49-F238E27FC236}">
              <a16:creationId xmlns:a16="http://schemas.microsoft.com/office/drawing/2014/main" id="{00000000-0008-0000-0000-000058040000}"/>
            </a:ext>
          </a:extLst>
        </xdr:cNvPr>
        <xdr:cNvSpPr>
          <a:spLocks noChangeShapeType="1"/>
        </xdr:cNvSpPr>
      </xdr:nvSpPr>
      <xdr:spPr bwMode="auto">
        <a:xfrm>
          <a:off x="2688981" y="41833800"/>
          <a:ext cx="6589834" cy="117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224</xdr:row>
      <xdr:rowOff>104775</xdr:rowOff>
    </xdr:from>
    <xdr:to>
      <xdr:col>7</xdr:col>
      <xdr:colOff>419100</xdr:colOff>
      <xdr:row>225</xdr:row>
      <xdr:rowOff>104775</xdr:rowOff>
    </xdr:to>
    <xdr:sp macro="" textlink="">
      <xdr:nvSpPr>
        <xdr:cNvPr id="1113" name="Text Box 89">
          <a:extLst>
            <a:ext uri="{FF2B5EF4-FFF2-40B4-BE49-F238E27FC236}">
              <a16:creationId xmlns:a16="http://schemas.microsoft.com/office/drawing/2014/main" id="{00000000-0008-0000-0000-000059040000}"/>
            </a:ext>
          </a:extLst>
        </xdr:cNvPr>
        <xdr:cNvSpPr txBox="1">
          <a:spLocks noChangeArrowheads="1"/>
        </xdr:cNvSpPr>
      </xdr:nvSpPr>
      <xdr:spPr bwMode="auto">
        <a:xfrm>
          <a:off x="2428875" y="371379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220</xdr:row>
      <xdr:rowOff>76199</xdr:rowOff>
    </xdr:from>
    <xdr:to>
      <xdr:col>4</xdr:col>
      <xdr:colOff>832339</xdr:colOff>
      <xdr:row>220</xdr:row>
      <xdr:rowOff>82060</xdr:rowOff>
    </xdr:to>
    <xdr:sp macro="" textlink="">
      <xdr:nvSpPr>
        <xdr:cNvPr id="1114" name="Line 90">
          <a:extLst>
            <a:ext uri="{FF2B5EF4-FFF2-40B4-BE49-F238E27FC236}">
              <a16:creationId xmlns:a16="http://schemas.microsoft.com/office/drawing/2014/main" id="{00000000-0008-0000-0000-00005A040000}"/>
            </a:ext>
          </a:extLst>
        </xdr:cNvPr>
        <xdr:cNvSpPr>
          <a:spLocks noChangeShapeType="1"/>
        </xdr:cNvSpPr>
      </xdr:nvSpPr>
      <xdr:spPr bwMode="auto">
        <a:xfrm>
          <a:off x="2679456" y="43117476"/>
          <a:ext cx="1628775"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46892</xdr:colOff>
      <xdr:row>221</xdr:row>
      <xdr:rowOff>95249</xdr:rowOff>
    </xdr:from>
    <xdr:to>
      <xdr:col>5</xdr:col>
      <xdr:colOff>796290</xdr:colOff>
      <xdr:row>221</xdr:row>
      <xdr:rowOff>105506</xdr:rowOff>
    </xdr:to>
    <xdr:sp macro="" textlink="">
      <xdr:nvSpPr>
        <xdr:cNvPr id="1115" name="Line 91">
          <a:extLst>
            <a:ext uri="{FF2B5EF4-FFF2-40B4-BE49-F238E27FC236}">
              <a16:creationId xmlns:a16="http://schemas.microsoft.com/office/drawing/2014/main" id="{00000000-0008-0000-0000-00005B040000}"/>
            </a:ext>
          </a:extLst>
        </xdr:cNvPr>
        <xdr:cNvSpPr>
          <a:spLocks noChangeShapeType="1"/>
        </xdr:cNvSpPr>
      </xdr:nvSpPr>
      <xdr:spPr bwMode="auto">
        <a:xfrm flipV="1">
          <a:off x="2678723" y="43306511"/>
          <a:ext cx="2437521" cy="102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222</xdr:row>
      <xdr:rowOff>85725</xdr:rowOff>
    </xdr:from>
    <xdr:to>
      <xdr:col>6</xdr:col>
      <xdr:colOff>803030</xdr:colOff>
      <xdr:row>222</xdr:row>
      <xdr:rowOff>93785</xdr:rowOff>
    </xdr:to>
    <xdr:sp macro="" textlink="">
      <xdr:nvSpPr>
        <xdr:cNvPr id="1116" name="Line 92">
          <a:extLst>
            <a:ext uri="{FF2B5EF4-FFF2-40B4-BE49-F238E27FC236}">
              <a16:creationId xmlns:a16="http://schemas.microsoft.com/office/drawing/2014/main" id="{00000000-0008-0000-0000-00005C040000}"/>
            </a:ext>
          </a:extLst>
        </xdr:cNvPr>
        <xdr:cNvSpPr>
          <a:spLocks noChangeShapeType="1"/>
        </xdr:cNvSpPr>
      </xdr:nvSpPr>
      <xdr:spPr bwMode="auto">
        <a:xfrm>
          <a:off x="2688981" y="43466971"/>
          <a:ext cx="3237034"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223</xdr:row>
      <xdr:rowOff>85725</xdr:rowOff>
    </xdr:from>
    <xdr:to>
      <xdr:col>7</xdr:col>
      <xdr:colOff>838200</xdr:colOff>
      <xdr:row>223</xdr:row>
      <xdr:rowOff>85725</xdr:rowOff>
    </xdr:to>
    <xdr:sp macro="" textlink="">
      <xdr:nvSpPr>
        <xdr:cNvPr id="1117" name="Line 93">
          <a:extLst>
            <a:ext uri="{FF2B5EF4-FFF2-40B4-BE49-F238E27FC236}">
              <a16:creationId xmlns:a16="http://schemas.microsoft.com/office/drawing/2014/main" id="{00000000-0008-0000-0000-00005D040000}"/>
            </a:ext>
          </a:extLst>
        </xdr:cNvPr>
        <xdr:cNvSpPr>
          <a:spLocks noChangeShapeType="1"/>
        </xdr:cNvSpPr>
      </xdr:nvSpPr>
      <xdr:spPr bwMode="auto">
        <a:xfrm>
          <a:off x="2314575" y="369570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224</xdr:row>
      <xdr:rowOff>95250</xdr:rowOff>
    </xdr:from>
    <xdr:to>
      <xdr:col>8</xdr:col>
      <xdr:colOff>803030</xdr:colOff>
      <xdr:row>224</xdr:row>
      <xdr:rowOff>105508</xdr:rowOff>
    </xdr:to>
    <xdr:sp macro="" textlink="">
      <xdr:nvSpPr>
        <xdr:cNvPr id="1118" name="Line 94">
          <a:extLst>
            <a:ext uri="{FF2B5EF4-FFF2-40B4-BE49-F238E27FC236}">
              <a16:creationId xmlns:a16="http://schemas.microsoft.com/office/drawing/2014/main" id="{00000000-0008-0000-0000-00005E040000}"/>
            </a:ext>
          </a:extLst>
        </xdr:cNvPr>
        <xdr:cNvSpPr>
          <a:spLocks noChangeShapeType="1"/>
        </xdr:cNvSpPr>
      </xdr:nvSpPr>
      <xdr:spPr bwMode="auto">
        <a:xfrm>
          <a:off x="2688981" y="43816465"/>
          <a:ext cx="4913434" cy="102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225</xdr:row>
      <xdr:rowOff>95250</xdr:rowOff>
    </xdr:from>
    <xdr:to>
      <xdr:col>9</xdr:col>
      <xdr:colOff>844062</xdr:colOff>
      <xdr:row>225</xdr:row>
      <xdr:rowOff>105508</xdr:rowOff>
    </xdr:to>
    <xdr:sp macro="" textlink="">
      <xdr:nvSpPr>
        <xdr:cNvPr id="1119" name="Line 95">
          <a:extLst>
            <a:ext uri="{FF2B5EF4-FFF2-40B4-BE49-F238E27FC236}">
              <a16:creationId xmlns:a16="http://schemas.microsoft.com/office/drawing/2014/main" id="{00000000-0008-0000-0000-00005F040000}"/>
            </a:ext>
          </a:extLst>
        </xdr:cNvPr>
        <xdr:cNvSpPr>
          <a:spLocks noChangeShapeType="1"/>
        </xdr:cNvSpPr>
      </xdr:nvSpPr>
      <xdr:spPr bwMode="auto">
        <a:xfrm>
          <a:off x="2698506" y="43986450"/>
          <a:ext cx="5759694" cy="102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226</xdr:row>
      <xdr:rowOff>82061</xdr:rowOff>
    </xdr:from>
    <xdr:to>
      <xdr:col>11</xdr:col>
      <xdr:colOff>0</xdr:colOff>
      <xdr:row>226</xdr:row>
      <xdr:rowOff>93784</xdr:rowOff>
    </xdr:to>
    <xdr:sp macro="" textlink="">
      <xdr:nvSpPr>
        <xdr:cNvPr id="1120" name="Line 96">
          <a:extLst>
            <a:ext uri="{FF2B5EF4-FFF2-40B4-BE49-F238E27FC236}">
              <a16:creationId xmlns:a16="http://schemas.microsoft.com/office/drawing/2014/main" id="{00000000-0008-0000-0000-000060040000}"/>
            </a:ext>
          </a:extLst>
        </xdr:cNvPr>
        <xdr:cNvSpPr>
          <a:spLocks noChangeShapeType="1"/>
        </xdr:cNvSpPr>
      </xdr:nvSpPr>
      <xdr:spPr bwMode="auto">
        <a:xfrm>
          <a:off x="2688981" y="44143246"/>
          <a:ext cx="6595696"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228600</xdr:colOff>
      <xdr:row>237</xdr:row>
      <xdr:rowOff>104775</xdr:rowOff>
    </xdr:from>
    <xdr:to>
      <xdr:col>7</xdr:col>
      <xdr:colOff>476250</xdr:colOff>
      <xdr:row>238</xdr:row>
      <xdr:rowOff>104775</xdr:rowOff>
    </xdr:to>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2486025" y="393858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233</xdr:row>
      <xdr:rowOff>76199</xdr:rowOff>
    </xdr:from>
    <xdr:to>
      <xdr:col>5</xdr:col>
      <xdr:colOff>11722</xdr:colOff>
      <xdr:row>233</xdr:row>
      <xdr:rowOff>87922</xdr:rowOff>
    </xdr:to>
    <xdr:sp macro="" textlink="">
      <xdr:nvSpPr>
        <xdr:cNvPr id="1122" name="Line 98">
          <a:extLst>
            <a:ext uri="{FF2B5EF4-FFF2-40B4-BE49-F238E27FC236}">
              <a16:creationId xmlns:a16="http://schemas.microsoft.com/office/drawing/2014/main" id="{00000000-0008-0000-0000-000062040000}"/>
            </a:ext>
          </a:extLst>
        </xdr:cNvPr>
        <xdr:cNvSpPr>
          <a:spLocks noChangeShapeType="1"/>
        </xdr:cNvSpPr>
      </xdr:nvSpPr>
      <xdr:spPr bwMode="auto">
        <a:xfrm>
          <a:off x="2679455" y="45426922"/>
          <a:ext cx="1652221"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64478</xdr:colOff>
      <xdr:row>234</xdr:row>
      <xdr:rowOff>85725</xdr:rowOff>
    </xdr:from>
    <xdr:to>
      <xdr:col>5</xdr:col>
      <xdr:colOff>800101</xdr:colOff>
      <xdr:row>234</xdr:row>
      <xdr:rowOff>87923</xdr:rowOff>
    </xdr:to>
    <xdr:sp macro="" textlink="">
      <xdr:nvSpPr>
        <xdr:cNvPr id="1123" name="Line 99">
          <a:extLst>
            <a:ext uri="{FF2B5EF4-FFF2-40B4-BE49-F238E27FC236}">
              <a16:creationId xmlns:a16="http://schemas.microsoft.com/office/drawing/2014/main" id="{00000000-0008-0000-0000-000063040000}"/>
            </a:ext>
          </a:extLst>
        </xdr:cNvPr>
        <xdr:cNvSpPr>
          <a:spLocks noChangeShapeType="1"/>
        </xdr:cNvSpPr>
      </xdr:nvSpPr>
      <xdr:spPr bwMode="auto">
        <a:xfrm flipV="1">
          <a:off x="2696309" y="45606433"/>
          <a:ext cx="2423746"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235</xdr:row>
      <xdr:rowOff>82062</xdr:rowOff>
    </xdr:from>
    <xdr:to>
      <xdr:col>7</xdr:col>
      <xdr:colOff>5861</xdr:colOff>
      <xdr:row>235</xdr:row>
      <xdr:rowOff>85725</xdr:rowOff>
    </xdr:to>
    <xdr:sp macro="" textlink="">
      <xdr:nvSpPr>
        <xdr:cNvPr id="1124" name="Line 100">
          <a:extLst>
            <a:ext uri="{FF2B5EF4-FFF2-40B4-BE49-F238E27FC236}">
              <a16:creationId xmlns:a16="http://schemas.microsoft.com/office/drawing/2014/main" id="{00000000-0008-0000-0000-000064040000}"/>
            </a:ext>
          </a:extLst>
        </xdr:cNvPr>
        <xdr:cNvSpPr>
          <a:spLocks noChangeShapeType="1"/>
        </xdr:cNvSpPr>
      </xdr:nvSpPr>
      <xdr:spPr bwMode="auto">
        <a:xfrm flipV="1">
          <a:off x="2688980" y="45772754"/>
          <a:ext cx="3254619" cy="36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236</xdr:row>
      <xdr:rowOff>85725</xdr:rowOff>
    </xdr:from>
    <xdr:to>
      <xdr:col>7</xdr:col>
      <xdr:colOff>857250</xdr:colOff>
      <xdr:row>236</xdr:row>
      <xdr:rowOff>85725</xdr:rowOff>
    </xdr:to>
    <xdr:sp macro="" textlink="">
      <xdr:nvSpPr>
        <xdr:cNvPr id="1125" name="Line 101">
          <a:extLst>
            <a:ext uri="{FF2B5EF4-FFF2-40B4-BE49-F238E27FC236}">
              <a16:creationId xmlns:a16="http://schemas.microsoft.com/office/drawing/2014/main" id="{00000000-0008-0000-0000-000065040000}"/>
            </a:ext>
          </a:extLst>
        </xdr:cNvPr>
        <xdr:cNvSpPr>
          <a:spLocks noChangeShapeType="1"/>
        </xdr:cNvSpPr>
      </xdr:nvSpPr>
      <xdr:spPr bwMode="auto">
        <a:xfrm>
          <a:off x="2314575" y="39204900"/>
          <a:ext cx="392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237</xdr:row>
      <xdr:rowOff>93784</xdr:rowOff>
    </xdr:from>
    <xdr:to>
      <xdr:col>8</xdr:col>
      <xdr:colOff>803030</xdr:colOff>
      <xdr:row>237</xdr:row>
      <xdr:rowOff>95250</xdr:rowOff>
    </xdr:to>
    <xdr:sp macro="" textlink="">
      <xdr:nvSpPr>
        <xdr:cNvPr id="1126" name="Line 102">
          <a:extLst>
            <a:ext uri="{FF2B5EF4-FFF2-40B4-BE49-F238E27FC236}">
              <a16:creationId xmlns:a16="http://schemas.microsoft.com/office/drawing/2014/main" id="{00000000-0008-0000-0000-000066040000}"/>
            </a:ext>
          </a:extLst>
        </xdr:cNvPr>
        <xdr:cNvSpPr>
          <a:spLocks noChangeShapeType="1"/>
        </xdr:cNvSpPr>
      </xdr:nvSpPr>
      <xdr:spPr bwMode="auto">
        <a:xfrm flipV="1">
          <a:off x="2688981" y="46124446"/>
          <a:ext cx="4913434" cy="1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238</xdr:row>
      <xdr:rowOff>93785</xdr:rowOff>
    </xdr:from>
    <xdr:to>
      <xdr:col>9</xdr:col>
      <xdr:colOff>844062</xdr:colOff>
      <xdr:row>238</xdr:row>
      <xdr:rowOff>95250</xdr:rowOff>
    </xdr:to>
    <xdr:sp macro="" textlink="">
      <xdr:nvSpPr>
        <xdr:cNvPr id="1127" name="Line 103">
          <a:extLst>
            <a:ext uri="{FF2B5EF4-FFF2-40B4-BE49-F238E27FC236}">
              <a16:creationId xmlns:a16="http://schemas.microsoft.com/office/drawing/2014/main" id="{00000000-0008-0000-0000-000067040000}"/>
            </a:ext>
          </a:extLst>
        </xdr:cNvPr>
        <xdr:cNvSpPr>
          <a:spLocks noChangeShapeType="1"/>
        </xdr:cNvSpPr>
      </xdr:nvSpPr>
      <xdr:spPr bwMode="auto">
        <a:xfrm flipV="1">
          <a:off x="2698506" y="46294431"/>
          <a:ext cx="5759694"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239</xdr:row>
      <xdr:rowOff>76200</xdr:rowOff>
    </xdr:from>
    <xdr:to>
      <xdr:col>10</xdr:col>
      <xdr:colOff>803031</xdr:colOff>
      <xdr:row>239</xdr:row>
      <xdr:rowOff>93784</xdr:rowOff>
    </xdr:to>
    <xdr:sp macro="" textlink="">
      <xdr:nvSpPr>
        <xdr:cNvPr id="1128" name="Line 104">
          <a:extLst>
            <a:ext uri="{FF2B5EF4-FFF2-40B4-BE49-F238E27FC236}">
              <a16:creationId xmlns:a16="http://schemas.microsoft.com/office/drawing/2014/main" id="{00000000-0008-0000-0000-000068040000}"/>
            </a:ext>
          </a:extLst>
        </xdr:cNvPr>
        <xdr:cNvSpPr>
          <a:spLocks noChangeShapeType="1"/>
        </xdr:cNvSpPr>
      </xdr:nvSpPr>
      <xdr:spPr bwMode="auto">
        <a:xfrm>
          <a:off x="2688981" y="46446831"/>
          <a:ext cx="6583973" cy="175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250</xdr:row>
      <xdr:rowOff>104775</xdr:rowOff>
    </xdr:from>
    <xdr:to>
      <xdr:col>7</xdr:col>
      <xdr:colOff>428625</xdr:colOff>
      <xdr:row>251</xdr:row>
      <xdr:rowOff>104775</xdr:rowOff>
    </xdr:to>
    <xdr:sp macro="" textlink="">
      <xdr:nvSpPr>
        <xdr:cNvPr id="1129" name="Text Box 105">
          <a:extLst>
            <a:ext uri="{FF2B5EF4-FFF2-40B4-BE49-F238E27FC236}">
              <a16:creationId xmlns:a16="http://schemas.microsoft.com/office/drawing/2014/main" id="{00000000-0008-0000-0000-000069040000}"/>
            </a:ext>
          </a:extLst>
        </xdr:cNvPr>
        <xdr:cNvSpPr txBox="1">
          <a:spLocks noChangeArrowheads="1"/>
        </xdr:cNvSpPr>
      </xdr:nvSpPr>
      <xdr:spPr bwMode="auto">
        <a:xfrm>
          <a:off x="2438400" y="416433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57150</xdr:colOff>
      <xdr:row>247</xdr:row>
      <xdr:rowOff>95250</xdr:rowOff>
    </xdr:from>
    <xdr:to>
      <xdr:col>5</xdr:col>
      <xdr:colOff>847725</xdr:colOff>
      <xdr:row>247</xdr:row>
      <xdr:rowOff>95250</xdr:rowOff>
    </xdr:to>
    <xdr:sp macro="" textlink="">
      <xdr:nvSpPr>
        <xdr:cNvPr id="1130" name="Line 106">
          <a:extLst>
            <a:ext uri="{FF2B5EF4-FFF2-40B4-BE49-F238E27FC236}">
              <a16:creationId xmlns:a16="http://schemas.microsoft.com/office/drawing/2014/main" id="{00000000-0008-0000-0000-00006A040000}"/>
            </a:ext>
          </a:extLst>
        </xdr:cNvPr>
        <xdr:cNvSpPr>
          <a:spLocks noChangeShapeType="1"/>
        </xdr:cNvSpPr>
      </xdr:nvSpPr>
      <xdr:spPr bwMode="auto">
        <a:xfrm>
          <a:off x="2314575" y="4114800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248</xdr:row>
      <xdr:rowOff>85725</xdr:rowOff>
    </xdr:from>
    <xdr:to>
      <xdr:col>6</xdr:col>
      <xdr:colOff>797168</xdr:colOff>
      <xdr:row>248</xdr:row>
      <xdr:rowOff>87923</xdr:rowOff>
    </xdr:to>
    <xdr:sp macro="" textlink="">
      <xdr:nvSpPr>
        <xdr:cNvPr id="1131" name="Line 107">
          <a:extLst>
            <a:ext uri="{FF2B5EF4-FFF2-40B4-BE49-F238E27FC236}">
              <a16:creationId xmlns:a16="http://schemas.microsoft.com/office/drawing/2014/main" id="{00000000-0008-0000-0000-00006B040000}"/>
            </a:ext>
          </a:extLst>
        </xdr:cNvPr>
        <xdr:cNvSpPr>
          <a:spLocks noChangeShapeType="1"/>
        </xdr:cNvSpPr>
      </xdr:nvSpPr>
      <xdr:spPr bwMode="auto">
        <a:xfrm>
          <a:off x="2688980" y="48091725"/>
          <a:ext cx="3231173"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249</xdr:row>
      <xdr:rowOff>85725</xdr:rowOff>
    </xdr:from>
    <xdr:to>
      <xdr:col>7</xdr:col>
      <xdr:colOff>838200</xdr:colOff>
      <xdr:row>249</xdr:row>
      <xdr:rowOff>85725</xdr:rowOff>
    </xdr:to>
    <xdr:sp macro="" textlink="">
      <xdr:nvSpPr>
        <xdr:cNvPr id="1132" name="Line 108">
          <a:extLst>
            <a:ext uri="{FF2B5EF4-FFF2-40B4-BE49-F238E27FC236}">
              <a16:creationId xmlns:a16="http://schemas.microsoft.com/office/drawing/2014/main" id="{00000000-0008-0000-0000-00006C040000}"/>
            </a:ext>
          </a:extLst>
        </xdr:cNvPr>
        <xdr:cNvSpPr>
          <a:spLocks noChangeShapeType="1"/>
        </xdr:cNvSpPr>
      </xdr:nvSpPr>
      <xdr:spPr bwMode="auto">
        <a:xfrm>
          <a:off x="2314575" y="414623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250</xdr:row>
      <xdr:rowOff>87923</xdr:rowOff>
    </xdr:from>
    <xdr:to>
      <xdr:col>8</xdr:col>
      <xdr:colOff>808892</xdr:colOff>
      <xdr:row>250</xdr:row>
      <xdr:rowOff>95250</xdr:rowOff>
    </xdr:to>
    <xdr:sp macro="" textlink="">
      <xdr:nvSpPr>
        <xdr:cNvPr id="1133" name="Line 109">
          <a:extLst>
            <a:ext uri="{FF2B5EF4-FFF2-40B4-BE49-F238E27FC236}">
              <a16:creationId xmlns:a16="http://schemas.microsoft.com/office/drawing/2014/main" id="{00000000-0008-0000-0000-00006D040000}"/>
            </a:ext>
          </a:extLst>
        </xdr:cNvPr>
        <xdr:cNvSpPr>
          <a:spLocks noChangeShapeType="1"/>
        </xdr:cNvSpPr>
      </xdr:nvSpPr>
      <xdr:spPr bwMode="auto">
        <a:xfrm flipV="1">
          <a:off x="2688981" y="48433892"/>
          <a:ext cx="491929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251</xdr:row>
      <xdr:rowOff>87923</xdr:rowOff>
    </xdr:from>
    <xdr:to>
      <xdr:col>9</xdr:col>
      <xdr:colOff>849924</xdr:colOff>
      <xdr:row>251</xdr:row>
      <xdr:rowOff>95250</xdr:rowOff>
    </xdr:to>
    <xdr:sp macro="" textlink="">
      <xdr:nvSpPr>
        <xdr:cNvPr id="1134" name="Line 110">
          <a:extLst>
            <a:ext uri="{FF2B5EF4-FFF2-40B4-BE49-F238E27FC236}">
              <a16:creationId xmlns:a16="http://schemas.microsoft.com/office/drawing/2014/main" id="{00000000-0008-0000-0000-00006E040000}"/>
            </a:ext>
          </a:extLst>
        </xdr:cNvPr>
        <xdr:cNvSpPr>
          <a:spLocks noChangeShapeType="1"/>
        </xdr:cNvSpPr>
      </xdr:nvSpPr>
      <xdr:spPr bwMode="auto">
        <a:xfrm flipV="1">
          <a:off x="2698506" y="48603877"/>
          <a:ext cx="576555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252</xdr:row>
      <xdr:rowOff>82061</xdr:rowOff>
    </xdr:from>
    <xdr:to>
      <xdr:col>11</xdr:col>
      <xdr:colOff>0</xdr:colOff>
      <xdr:row>252</xdr:row>
      <xdr:rowOff>82062</xdr:rowOff>
    </xdr:to>
    <xdr:sp macro="" textlink="">
      <xdr:nvSpPr>
        <xdr:cNvPr id="1135" name="Line 111">
          <a:extLst>
            <a:ext uri="{FF2B5EF4-FFF2-40B4-BE49-F238E27FC236}">
              <a16:creationId xmlns:a16="http://schemas.microsoft.com/office/drawing/2014/main" id="{00000000-0008-0000-0000-00006F040000}"/>
            </a:ext>
          </a:extLst>
        </xdr:cNvPr>
        <xdr:cNvSpPr>
          <a:spLocks noChangeShapeType="1"/>
        </xdr:cNvSpPr>
      </xdr:nvSpPr>
      <xdr:spPr bwMode="auto">
        <a:xfrm>
          <a:off x="2688981" y="48767999"/>
          <a:ext cx="6595696"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184</xdr:row>
      <xdr:rowOff>76200</xdr:rowOff>
    </xdr:from>
    <xdr:to>
      <xdr:col>7</xdr:col>
      <xdr:colOff>838200</xdr:colOff>
      <xdr:row>184</xdr:row>
      <xdr:rowOff>76200</xdr:rowOff>
    </xdr:to>
    <xdr:sp macro="" textlink="">
      <xdr:nvSpPr>
        <xdr:cNvPr id="1136" name="Line 112">
          <a:extLst>
            <a:ext uri="{FF2B5EF4-FFF2-40B4-BE49-F238E27FC236}">
              <a16:creationId xmlns:a16="http://schemas.microsoft.com/office/drawing/2014/main" id="{00000000-0008-0000-0000-000070040000}"/>
            </a:ext>
          </a:extLst>
        </xdr:cNvPr>
        <xdr:cNvSpPr>
          <a:spLocks noChangeShapeType="1"/>
        </xdr:cNvSpPr>
      </xdr:nvSpPr>
      <xdr:spPr bwMode="auto">
        <a:xfrm>
          <a:off x="2324100" y="30203775"/>
          <a:ext cx="389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185</xdr:row>
      <xdr:rowOff>76200</xdr:rowOff>
    </xdr:from>
    <xdr:to>
      <xdr:col>8</xdr:col>
      <xdr:colOff>814753</xdr:colOff>
      <xdr:row>185</xdr:row>
      <xdr:rowOff>99646</xdr:rowOff>
    </xdr:to>
    <xdr:sp macro="" textlink="">
      <xdr:nvSpPr>
        <xdr:cNvPr id="1137" name="Line 113">
          <a:extLst>
            <a:ext uri="{FF2B5EF4-FFF2-40B4-BE49-F238E27FC236}">
              <a16:creationId xmlns:a16="http://schemas.microsoft.com/office/drawing/2014/main" id="{00000000-0008-0000-0000-000071040000}"/>
            </a:ext>
          </a:extLst>
        </xdr:cNvPr>
        <xdr:cNvSpPr>
          <a:spLocks noChangeShapeType="1"/>
        </xdr:cNvSpPr>
      </xdr:nvSpPr>
      <xdr:spPr bwMode="auto">
        <a:xfrm>
          <a:off x="2698506" y="36880800"/>
          <a:ext cx="4915632" cy="234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187</xdr:row>
      <xdr:rowOff>104774</xdr:rowOff>
    </xdr:from>
    <xdr:to>
      <xdr:col>10</xdr:col>
      <xdr:colOff>803031</xdr:colOff>
      <xdr:row>187</xdr:row>
      <xdr:rowOff>123091</xdr:rowOff>
    </xdr:to>
    <xdr:sp macro="" textlink="">
      <xdr:nvSpPr>
        <xdr:cNvPr id="1138" name="Line 114">
          <a:extLst>
            <a:ext uri="{FF2B5EF4-FFF2-40B4-BE49-F238E27FC236}">
              <a16:creationId xmlns:a16="http://schemas.microsoft.com/office/drawing/2014/main" id="{00000000-0008-0000-0000-000072040000}"/>
            </a:ext>
          </a:extLst>
        </xdr:cNvPr>
        <xdr:cNvSpPr>
          <a:spLocks noChangeShapeType="1"/>
        </xdr:cNvSpPr>
      </xdr:nvSpPr>
      <xdr:spPr bwMode="auto">
        <a:xfrm>
          <a:off x="2698506" y="37237620"/>
          <a:ext cx="6574448" cy="183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246</xdr:row>
      <xdr:rowOff>82062</xdr:rowOff>
    </xdr:from>
    <xdr:to>
      <xdr:col>4</xdr:col>
      <xdr:colOff>838200</xdr:colOff>
      <xdr:row>246</xdr:row>
      <xdr:rowOff>87924</xdr:rowOff>
    </xdr:to>
    <xdr:sp macro="" textlink="">
      <xdr:nvSpPr>
        <xdr:cNvPr id="1139" name="Line 115">
          <a:extLst>
            <a:ext uri="{FF2B5EF4-FFF2-40B4-BE49-F238E27FC236}">
              <a16:creationId xmlns:a16="http://schemas.microsoft.com/office/drawing/2014/main" id="{00000000-0008-0000-0000-000073040000}"/>
            </a:ext>
          </a:extLst>
        </xdr:cNvPr>
        <xdr:cNvSpPr>
          <a:spLocks noChangeShapeType="1"/>
        </xdr:cNvSpPr>
      </xdr:nvSpPr>
      <xdr:spPr bwMode="auto">
        <a:xfrm flipV="1">
          <a:off x="2708031" y="47748093"/>
          <a:ext cx="1606061" cy="586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64478</xdr:colOff>
      <xdr:row>208</xdr:row>
      <xdr:rowOff>70339</xdr:rowOff>
    </xdr:from>
    <xdr:to>
      <xdr:col>5</xdr:col>
      <xdr:colOff>796291</xdr:colOff>
      <xdr:row>208</xdr:row>
      <xdr:rowOff>76200</xdr:rowOff>
    </xdr:to>
    <xdr:sp macro="" textlink="">
      <xdr:nvSpPr>
        <xdr:cNvPr id="1140" name="Line 116">
          <a:extLst>
            <a:ext uri="{FF2B5EF4-FFF2-40B4-BE49-F238E27FC236}">
              <a16:creationId xmlns:a16="http://schemas.microsoft.com/office/drawing/2014/main" id="{00000000-0008-0000-0000-000074040000}"/>
            </a:ext>
          </a:extLst>
        </xdr:cNvPr>
        <xdr:cNvSpPr>
          <a:spLocks noChangeShapeType="1"/>
        </xdr:cNvSpPr>
      </xdr:nvSpPr>
      <xdr:spPr bwMode="auto">
        <a:xfrm>
          <a:off x="2696309" y="40972154"/>
          <a:ext cx="2419936"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200025</xdr:colOff>
      <xdr:row>185</xdr:row>
      <xdr:rowOff>85725</xdr:rowOff>
    </xdr:from>
    <xdr:to>
      <xdr:col>7</xdr:col>
      <xdr:colOff>447675</xdr:colOff>
      <xdr:row>186</xdr:row>
      <xdr:rowOff>85725</xdr:rowOff>
    </xdr:to>
    <xdr:sp macro="" textlink="">
      <xdr:nvSpPr>
        <xdr:cNvPr id="1219" name="Text Box 195">
          <a:extLst>
            <a:ext uri="{FF2B5EF4-FFF2-40B4-BE49-F238E27FC236}">
              <a16:creationId xmlns:a16="http://schemas.microsoft.com/office/drawing/2014/main" id="{00000000-0008-0000-0000-0000C3040000}"/>
            </a:ext>
          </a:extLst>
        </xdr:cNvPr>
        <xdr:cNvSpPr txBox="1">
          <a:spLocks noChangeArrowheads="1"/>
        </xdr:cNvSpPr>
      </xdr:nvSpPr>
      <xdr:spPr bwMode="auto">
        <a:xfrm>
          <a:off x="2457450" y="303752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editAs="oneCell">
    <xdr:from>
      <xdr:col>15</xdr:col>
      <xdr:colOff>695325</xdr:colOff>
      <xdr:row>1</xdr:row>
      <xdr:rowOff>200025</xdr:rowOff>
    </xdr:from>
    <xdr:to>
      <xdr:col>16</xdr:col>
      <xdr:colOff>580704</xdr:colOff>
      <xdr:row>2</xdr:row>
      <xdr:rowOff>152079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849225" y="371475"/>
          <a:ext cx="695004" cy="695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95250</xdr:colOff>
      <xdr:row>1</xdr:row>
      <xdr:rowOff>161925</xdr:rowOff>
    </xdr:from>
    <xdr:to>
      <xdr:col>11</xdr:col>
      <xdr:colOff>790254</xdr:colOff>
      <xdr:row>2</xdr:row>
      <xdr:rowOff>163509</xdr:rowOff>
    </xdr:to>
    <xdr:pic>
      <xdr:nvPicPr>
        <xdr:cNvPr id="2" name="Grafik 1">
          <a:extLst>
            <a:ext uri="{FF2B5EF4-FFF2-40B4-BE49-F238E27FC236}">
              <a16:creationId xmlns:a16="http://schemas.microsoft.com/office/drawing/2014/main" id="{B7701775-1E73-4EB0-A405-BB7214D5675A}"/>
            </a:ext>
          </a:extLst>
        </xdr:cNvPr>
        <xdr:cNvPicPr>
          <a:picLocks noChangeAspect="1"/>
        </xdr:cNvPicPr>
      </xdr:nvPicPr>
      <xdr:blipFill>
        <a:blip xmlns:r="http://schemas.openxmlformats.org/officeDocument/2006/relationships" r:embed="rId1"/>
        <a:stretch>
          <a:fillRect/>
        </a:stretch>
      </xdr:blipFill>
      <xdr:spPr>
        <a:xfrm>
          <a:off x="10039350" y="333375"/>
          <a:ext cx="695004" cy="706434"/>
        </a:xfrm>
        <a:prstGeom prst="rect">
          <a:avLst/>
        </a:prstGeom>
      </xdr:spPr>
    </xdr:pic>
    <xdr:clientData/>
  </xdr:twoCellAnchor>
  <xdr:twoCellAnchor>
    <xdr:from>
      <xdr:col>0</xdr:col>
      <xdr:colOff>228600</xdr:colOff>
      <xdr:row>1</xdr:row>
      <xdr:rowOff>142875</xdr:rowOff>
    </xdr:from>
    <xdr:to>
      <xdr:col>0</xdr:col>
      <xdr:colOff>619125</xdr:colOff>
      <xdr:row>2</xdr:row>
      <xdr:rowOff>161925</xdr:rowOff>
    </xdr:to>
    <xdr:pic>
      <xdr:nvPicPr>
        <xdr:cNvPr id="3" name="Grafik 6" descr="Titel: Landeswappen Oberösterreich">
          <a:extLst>
            <a:ext uri="{FF2B5EF4-FFF2-40B4-BE49-F238E27FC236}">
              <a16:creationId xmlns:a16="http://schemas.microsoft.com/office/drawing/2014/main" id="{B9C8814C-5491-4000-B6D5-294CD091F1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320" b="-89"/>
        <a:stretch>
          <a:fillRect/>
        </a:stretch>
      </xdr:blipFill>
      <xdr:spPr bwMode="auto">
        <a:xfrm>
          <a:off x="228600" y="314325"/>
          <a:ext cx="3905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552450</xdr:colOff>
      <xdr:row>61</xdr:row>
      <xdr:rowOff>100291</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0975" y="0"/>
          <a:ext cx="7067550" cy="9977716"/>
        </a:xfrm>
        <a:prstGeom prst="rect">
          <a:avLst/>
        </a:prstGeom>
      </xdr:spPr>
    </xdr:pic>
    <xdr:clientData/>
  </xdr:twoCellAnchor>
  <xdr:twoCellAnchor editAs="oneCell">
    <xdr:from>
      <xdr:col>1</xdr:col>
      <xdr:colOff>19049</xdr:colOff>
      <xdr:row>62</xdr:row>
      <xdr:rowOff>64902</xdr:rowOff>
    </xdr:from>
    <xdr:to>
      <xdr:col>10</xdr:col>
      <xdr:colOff>552450</xdr:colOff>
      <xdr:row>123</xdr:row>
      <xdr:rowOff>22594</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00024" y="10104252"/>
          <a:ext cx="7048501" cy="9835117"/>
        </a:xfrm>
        <a:prstGeom prst="rect">
          <a:avLst/>
        </a:prstGeom>
      </xdr:spPr>
    </xdr:pic>
    <xdr:clientData/>
  </xdr:twoCellAnchor>
  <xdr:twoCellAnchor editAs="oneCell">
    <xdr:from>
      <xdr:col>1</xdr:col>
      <xdr:colOff>28574</xdr:colOff>
      <xdr:row>123</xdr:row>
      <xdr:rowOff>133349</xdr:rowOff>
    </xdr:from>
    <xdr:to>
      <xdr:col>10</xdr:col>
      <xdr:colOff>556701</xdr:colOff>
      <xdr:row>142</xdr:row>
      <xdr:rowOff>114299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209549" y="20050124"/>
          <a:ext cx="7043227" cy="3057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G-Fachteam/Alten-_und_Pflegeheime/APH-Erhebungen/APH%20Erhebung%202018-31.12%20+%20Quartalserhebungen%20Juni+Sept/Erhebung%20und%20Beilagen/APH-Erhebung_31.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Einleitung"/>
      <sheetName val="1_allg. Strukturdaten"/>
      <sheetName val="1a_Langzeitpflege"/>
      <sheetName val="1b_Kurzzeitpflege"/>
      <sheetName val="2_Personal"/>
      <sheetName val="4_Pflegepersonalbedarf 2018"/>
      <sheetName val="4a_Darstellung_MPPB,AnteilDGKP"/>
      <sheetName val="5_Betreuung und Pflege"/>
      <sheetName val="5a_Betreuung und Pflege Zusatz"/>
      <sheetName val="6_Kennzahlen"/>
      <sheetName val="7_Definitionen"/>
      <sheetName val="Datenblatt"/>
    </sheetNames>
    <sheetDataSet>
      <sheetData sheetId="0">
        <row r="2">
          <cell r="E2" t="str">
            <v>zum Stichtag</v>
          </cell>
        </row>
      </sheetData>
      <sheetData sheetId="1">
        <row r="3">
          <cell r="E3" t="str">
            <v>zum Stichtag</v>
          </cell>
        </row>
        <row r="77">
          <cell r="H77">
            <v>0</v>
          </cell>
          <cell r="I77">
            <v>0</v>
          </cell>
        </row>
        <row r="78">
          <cell r="H78">
            <v>0</v>
          </cell>
          <cell r="I78">
            <v>0</v>
          </cell>
        </row>
        <row r="79">
          <cell r="H79">
            <v>0</v>
          </cell>
          <cell r="I79">
            <v>0</v>
          </cell>
        </row>
        <row r="80">
          <cell r="H80">
            <v>0</v>
          </cell>
          <cell r="I80">
            <v>0</v>
          </cell>
        </row>
        <row r="81">
          <cell r="H81">
            <v>0</v>
          </cell>
          <cell r="I81">
            <v>0</v>
          </cell>
        </row>
        <row r="82">
          <cell r="H82">
            <v>0</v>
          </cell>
          <cell r="I82">
            <v>0</v>
          </cell>
        </row>
        <row r="83">
          <cell r="H83">
            <v>0</v>
          </cell>
          <cell r="I83">
            <v>0</v>
          </cell>
        </row>
        <row r="84">
          <cell r="H84">
            <v>0</v>
          </cell>
          <cell r="I84">
            <v>0</v>
          </cell>
        </row>
        <row r="85">
          <cell r="H85">
            <v>0</v>
          </cell>
          <cell r="I85">
            <v>0</v>
          </cell>
        </row>
        <row r="86">
          <cell r="H86">
            <v>0</v>
          </cell>
          <cell r="I86">
            <v>0</v>
          </cell>
        </row>
        <row r="87">
          <cell r="H87">
            <v>0</v>
          </cell>
          <cell r="I87">
            <v>0</v>
          </cell>
        </row>
        <row r="88">
          <cell r="H88">
            <v>0</v>
          </cell>
          <cell r="I88">
            <v>0</v>
          </cell>
        </row>
        <row r="89">
          <cell r="H89">
            <v>0</v>
          </cell>
          <cell r="I89">
            <v>0</v>
          </cell>
        </row>
        <row r="90">
          <cell r="H90">
            <v>0</v>
          </cell>
          <cell r="I90">
            <v>0</v>
          </cell>
        </row>
        <row r="91">
          <cell r="H91">
            <v>0</v>
          </cell>
          <cell r="I91">
            <v>0</v>
          </cell>
        </row>
        <row r="92">
          <cell r="H92">
            <v>0</v>
          </cell>
          <cell r="I92">
            <v>0</v>
          </cell>
        </row>
        <row r="93">
          <cell r="H93">
            <v>0</v>
          </cell>
          <cell r="I93">
            <v>0</v>
          </cell>
        </row>
        <row r="94">
          <cell r="H94">
            <v>0</v>
          </cell>
          <cell r="I94">
            <v>0</v>
          </cell>
        </row>
        <row r="95">
          <cell r="H95">
            <v>0</v>
          </cell>
          <cell r="I95">
            <v>0</v>
          </cell>
        </row>
        <row r="96">
          <cell r="H96">
            <v>0</v>
          </cell>
          <cell r="I96">
            <v>0</v>
          </cell>
        </row>
        <row r="97">
          <cell r="H97">
            <v>0</v>
          </cell>
          <cell r="I97">
            <v>0</v>
          </cell>
        </row>
        <row r="98">
          <cell r="H98">
            <v>0</v>
          </cell>
          <cell r="I98">
            <v>0</v>
          </cell>
        </row>
        <row r="99">
          <cell r="H99">
            <v>0</v>
          </cell>
          <cell r="I99">
            <v>0</v>
          </cell>
        </row>
      </sheetData>
      <sheetData sheetId="2"/>
      <sheetData sheetId="3">
        <row r="13">
          <cell r="G13">
            <v>0</v>
          </cell>
        </row>
      </sheetData>
      <sheetData sheetId="4"/>
      <sheetData sheetId="5"/>
      <sheetData sheetId="6"/>
      <sheetData sheetId="7"/>
      <sheetData sheetId="8"/>
      <sheetData sheetId="9"/>
      <sheetData sheetId="10"/>
      <sheetData sheetId="11">
        <row r="6">
          <cell r="J6">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B496"/>
  <sheetViews>
    <sheetView showGridLines="0" tabSelected="1" zoomScaleNormal="100" zoomScaleSheetLayoutView="85" workbookViewId="0">
      <selection activeCell="A7" sqref="A7:E7"/>
    </sheetView>
  </sheetViews>
  <sheetFormatPr baseColWidth="10" defaultRowHeight="13.2" x14ac:dyDescent="0.25"/>
  <cols>
    <col min="1" max="1" width="10.5546875" customWidth="1"/>
    <col min="2" max="2" width="11.88671875" customWidth="1"/>
    <col min="3" max="3" width="16.33203125" customWidth="1"/>
    <col min="4" max="5" width="12.33203125" customWidth="1"/>
    <col min="6" max="6" width="11.6640625" customWidth="1"/>
    <col min="7" max="7" width="11.88671875" customWidth="1"/>
    <col min="8" max="8" width="12.5546875" customWidth="1"/>
    <col min="9" max="9" width="11.88671875" customWidth="1"/>
    <col min="10" max="10" width="12.44140625" customWidth="1"/>
    <col min="11" max="11" width="11.88671875" customWidth="1"/>
    <col min="12" max="12" width="11.6640625" customWidth="1"/>
    <col min="13" max="13" width="11.88671875" style="124" customWidth="1"/>
    <col min="14" max="14" width="11.6640625" style="124" customWidth="1"/>
    <col min="15" max="15" width="11.88671875" style="124" customWidth="1"/>
    <col min="16" max="17" width="12.109375" style="143" customWidth="1"/>
    <col min="18" max="18" width="33.33203125" style="167" customWidth="1"/>
    <col min="19" max="19" width="40.88671875" style="167" customWidth="1"/>
    <col min="20" max="20" width="22.44140625" style="167" customWidth="1"/>
    <col min="21" max="21" width="18.6640625" style="167" bestFit="1" customWidth="1"/>
    <col min="22" max="22" width="52.5546875" style="168" bestFit="1" customWidth="1"/>
    <col min="23" max="23" width="41.109375" style="167" bestFit="1" customWidth="1"/>
    <col min="24" max="24" width="11.44140625" style="42"/>
  </cols>
  <sheetData>
    <row r="1" spans="1:26" s="1" customFormat="1" ht="13.8" thickBot="1" x14ac:dyDescent="0.3">
      <c r="O1" s="2"/>
      <c r="P1" s="2"/>
      <c r="Q1" s="2"/>
      <c r="R1" s="169"/>
      <c r="S1" s="169"/>
      <c r="T1" s="170"/>
      <c r="U1" s="171" t="str">
        <f t="shared" ref="U1:U65" si="0">IF(R1="","","x")</f>
        <v/>
      </c>
      <c r="V1" s="170"/>
      <c r="W1" s="170"/>
      <c r="X1" s="4"/>
    </row>
    <row r="2" spans="1:26" s="1" customFormat="1" ht="58.5" customHeight="1" x14ac:dyDescent="0.25">
      <c r="A2" s="302"/>
      <c r="B2" s="303" t="s">
        <v>48</v>
      </c>
      <c r="C2" s="304"/>
      <c r="D2" s="305"/>
      <c r="E2" s="305"/>
      <c r="F2" s="305"/>
      <c r="G2" s="306"/>
      <c r="H2" s="305"/>
      <c r="I2" s="305"/>
      <c r="J2" s="305"/>
      <c r="K2" s="305"/>
      <c r="L2" s="305"/>
      <c r="M2" s="305"/>
      <c r="N2" s="305"/>
      <c r="O2" s="307"/>
      <c r="P2" s="307"/>
      <c r="Q2" s="308"/>
      <c r="R2" s="169"/>
      <c r="S2" s="169"/>
      <c r="T2" s="172"/>
      <c r="U2" s="171" t="str">
        <f t="shared" si="0"/>
        <v/>
      </c>
      <c r="V2" s="173"/>
      <c r="W2" s="174"/>
      <c r="X2" s="292"/>
      <c r="Y2" s="293"/>
      <c r="Z2" s="29"/>
    </row>
    <row r="3" spans="1:26" s="1" customFormat="1" ht="23.25" customHeight="1" thickBot="1" x14ac:dyDescent="0.3">
      <c r="A3" s="309"/>
      <c r="B3" s="310"/>
      <c r="C3" s="310"/>
      <c r="D3" s="311"/>
      <c r="E3" s="311"/>
      <c r="F3" s="312"/>
      <c r="G3" s="312"/>
      <c r="H3" s="313"/>
      <c r="I3" s="314">
        <v>45657</v>
      </c>
      <c r="J3" s="311"/>
      <c r="K3" s="311"/>
      <c r="L3" s="311"/>
      <c r="M3" s="311"/>
      <c r="N3" s="311"/>
      <c r="O3" s="315"/>
      <c r="P3" s="315"/>
      <c r="Q3" s="316"/>
      <c r="R3" s="169"/>
      <c r="S3" s="169"/>
      <c r="T3" s="172"/>
      <c r="U3" s="171" t="str">
        <f t="shared" si="0"/>
        <v/>
      </c>
      <c r="V3" s="173"/>
      <c r="W3" s="174"/>
      <c r="X3" s="292"/>
      <c r="Y3" s="293"/>
      <c r="Z3" s="29"/>
    </row>
    <row r="4" spans="1:26" s="1" customFormat="1" x14ac:dyDescent="0.25">
      <c r="A4" s="5"/>
      <c r="B4" s="5"/>
      <c r="C4" s="5"/>
      <c r="D4" s="5"/>
      <c r="E4" s="5"/>
      <c r="F4" s="5"/>
      <c r="G4" s="5"/>
      <c r="H4" s="5"/>
      <c r="I4" s="5"/>
      <c r="J4" s="5"/>
      <c r="K4" s="5"/>
      <c r="L4" s="5"/>
      <c r="M4" s="5"/>
      <c r="N4" s="5"/>
      <c r="O4" s="2"/>
      <c r="P4" s="2"/>
      <c r="Q4" s="2"/>
      <c r="R4" s="169"/>
      <c r="S4" s="169"/>
      <c r="T4" s="172"/>
      <c r="U4" s="171" t="str">
        <f t="shared" si="0"/>
        <v/>
      </c>
      <c r="V4" s="173"/>
      <c r="W4" s="174"/>
      <c r="X4" s="292"/>
      <c r="Y4" s="293"/>
      <c r="Z4" s="29"/>
    </row>
    <row r="5" spans="1:26" s="12" customFormat="1" ht="24" customHeight="1" thickBot="1" x14ac:dyDescent="0.35">
      <c r="A5" s="6" t="str">
        <f>IF(U303&gt;0,"Tabellenblatt wurde nicht korrekt ausgefüllt! Bitte Eingaben prüfen!","")</f>
        <v>Tabellenblatt wurde nicht korrekt ausgefüllt! Bitte Eingaben prüfen!</v>
      </c>
      <c r="B5" s="7"/>
      <c r="C5" s="7"/>
      <c r="D5" s="7"/>
      <c r="E5" s="7"/>
      <c r="F5" s="7"/>
      <c r="G5" s="7"/>
      <c r="H5" s="7"/>
      <c r="I5" s="7"/>
      <c r="J5" s="7"/>
      <c r="K5" s="7"/>
      <c r="L5" s="7"/>
      <c r="M5" s="8"/>
      <c r="N5" s="9"/>
      <c r="O5" s="9"/>
      <c r="P5" s="10"/>
      <c r="Q5" s="11" t="str">
        <f>IF(A5="","Sie haben dieses Tabellenblatt vollständig ausgefüllt - Vielen Dank!","")</f>
        <v/>
      </c>
      <c r="R5" s="175"/>
      <c r="S5" s="176"/>
      <c r="T5" s="175"/>
      <c r="U5" s="171" t="str">
        <f t="shared" si="0"/>
        <v/>
      </c>
      <c r="V5" s="175"/>
      <c r="W5" s="175"/>
      <c r="X5" s="7"/>
    </row>
    <row r="6" spans="1:26" s="1" customFormat="1" ht="16.2" thickBot="1" x14ac:dyDescent="0.35">
      <c r="A6" s="144" t="s">
        <v>0</v>
      </c>
      <c r="B6" s="145"/>
      <c r="C6" s="145"/>
      <c r="D6" s="146"/>
      <c r="E6" s="146"/>
      <c r="F6" s="145"/>
      <c r="G6" s="145"/>
      <c r="H6" s="145"/>
      <c r="I6" s="147"/>
      <c r="J6" s="148">
        <f>I3</f>
        <v>45657</v>
      </c>
      <c r="K6" s="149" t="s">
        <v>37</v>
      </c>
      <c r="L6" s="145"/>
      <c r="M6" s="145"/>
      <c r="N6" s="145"/>
      <c r="O6" s="145"/>
      <c r="P6" s="145"/>
      <c r="Q6" s="150"/>
      <c r="R6" s="177"/>
      <c r="S6" s="178"/>
      <c r="T6" s="177"/>
      <c r="U6" s="171" t="str">
        <f t="shared" si="0"/>
        <v/>
      </c>
      <c r="V6" s="252"/>
      <c r="W6" s="177"/>
      <c r="X6" s="13"/>
    </row>
    <row r="7" spans="1:26" s="1" customFormat="1" ht="27" customHeight="1" thickBot="1" x14ac:dyDescent="0.3">
      <c r="A7" s="653"/>
      <c r="B7" s="653"/>
      <c r="C7" s="653"/>
      <c r="D7" s="653"/>
      <c r="E7" s="654"/>
      <c r="F7" s="231" t="s">
        <v>25</v>
      </c>
      <c r="G7" s="3"/>
      <c r="H7" s="3"/>
      <c r="I7" s="3"/>
      <c r="J7" s="3"/>
      <c r="K7" s="3"/>
      <c r="M7" s="3"/>
      <c r="N7" s="3"/>
      <c r="O7" s="3"/>
      <c r="P7" s="3"/>
      <c r="Q7" s="3"/>
      <c r="R7" s="219" t="str">
        <f>IF(A7="","Eingabe unvollständig","")</f>
        <v>Eingabe unvollständig</v>
      </c>
      <c r="S7" s="178"/>
      <c r="T7" s="177"/>
      <c r="U7" s="171" t="str">
        <f t="shared" si="0"/>
        <v>x</v>
      </c>
      <c r="V7" s="252"/>
      <c r="W7" s="177"/>
      <c r="X7" s="13"/>
    </row>
    <row r="8" spans="1:26" s="1" customFormat="1" ht="15.6" x14ac:dyDescent="0.3">
      <c r="A8" s="14" t="s">
        <v>1</v>
      </c>
      <c r="B8" s="15" t="s">
        <v>2</v>
      </c>
      <c r="C8" s="16">
        <f>I3</f>
        <v>45657</v>
      </c>
      <c r="D8" s="17"/>
      <c r="E8" s="18"/>
      <c r="F8" s="18"/>
      <c r="G8" s="18"/>
      <c r="H8" s="18"/>
      <c r="I8" s="18"/>
      <c r="J8" s="18"/>
      <c r="K8" s="18"/>
      <c r="L8" s="18"/>
      <c r="M8" s="18"/>
      <c r="N8" s="18"/>
      <c r="O8" s="18"/>
      <c r="P8" s="18"/>
      <c r="Q8" s="19"/>
      <c r="R8" s="177"/>
      <c r="S8" s="178"/>
      <c r="T8" s="177"/>
      <c r="U8" s="171" t="str">
        <f t="shared" si="0"/>
        <v/>
      </c>
      <c r="V8" s="252"/>
      <c r="W8" s="177"/>
      <c r="X8" s="13"/>
    </row>
    <row r="9" spans="1:26" s="267" customFormat="1" ht="14.4" x14ac:dyDescent="0.25">
      <c r="A9" s="255"/>
      <c r="B9" s="256"/>
      <c r="C9" s="257"/>
      <c r="E9" s="259"/>
      <c r="G9" s="258"/>
      <c r="H9" s="258"/>
      <c r="I9" s="258"/>
      <c r="K9" s="258"/>
      <c r="L9" s="258"/>
      <c r="M9" s="258"/>
      <c r="N9" s="258"/>
      <c r="O9" s="258"/>
      <c r="P9" s="258"/>
      <c r="Q9" s="261"/>
      <c r="R9" s="262"/>
      <c r="S9" s="263"/>
      <c r="T9" s="262"/>
      <c r="U9" s="264" t="str">
        <f t="shared" si="0"/>
        <v/>
      </c>
      <c r="V9" s="265"/>
      <c r="W9" s="262"/>
      <c r="X9" s="266"/>
    </row>
    <row r="10" spans="1:26" s="267" customFormat="1" ht="30" customHeight="1" x14ac:dyDescent="0.25">
      <c r="A10" s="655" t="s">
        <v>50</v>
      </c>
      <c r="B10" s="656"/>
      <c r="C10" s="656"/>
      <c r="D10" s="268">
        <v>40</v>
      </c>
      <c r="E10" s="403" t="s">
        <v>3</v>
      </c>
      <c r="F10" s="260" t="str">
        <f>IF(D10=40,"wenn weniger als 40-Std-Woche, dann bitte Wert in D10 bzw. D11 ändern!","")</f>
        <v>wenn weniger als 40-Std-Woche, dann bitte Wert in D10 bzw. D11 ändern!</v>
      </c>
      <c r="G10" s="269"/>
      <c r="H10" s="269"/>
      <c r="I10" s="269"/>
      <c r="J10" s="269"/>
      <c r="K10" s="269"/>
      <c r="L10" s="269"/>
      <c r="M10" s="269"/>
      <c r="N10" s="269"/>
      <c r="O10" s="269"/>
      <c r="P10" s="269"/>
      <c r="Q10" s="270"/>
      <c r="R10" s="271" t="str">
        <f>IF(D10="","Eingabe unvollständig","")</f>
        <v/>
      </c>
      <c r="S10" s="263"/>
      <c r="T10" s="262"/>
      <c r="U10" s="264" t="str">
        <f t="shared" si="0"/>
        <v/>
      </c>
      <c r="V10" s="265"/>
      <c r="W10" s="262"/>
      <c r="X10" s="266"/>
    </row>
    <row r="11" spans="1:26" s="267" customFormat="1" ht="30" customHeight="1" x14ac:dyDescent="0.25">
      <c r="A11" s="655" t="s">
        <v>316</v>
      </c>
      <c r="B11" s="656"/>
      <c r="C11" s="656"/>
      <c r="D11" s="268">
        <v>39</v>
      </c>
      <c r="E11" s="403" t="s">
        <v>3</v>
      </c>
      <c r="F11" s="680"/>
      <c r="G11" s="680"/>
      <c r="H11" s="680"/>
      <c r="I11" s="680"/>
      <c r="J11" s="680"/>
      <c r="K11" s="680"/>
      <c r="L11" s="680"/>
      <c r="M11" s="680"/>
      <c r="N11" s="680"/>
      <c r="O11" s="680"/>
      <c r="P11" s="680"/>
      <c r="Q11" s="270"/>
      <c r="R11" s="271" t="str">
        <f>IF(D11="","Eingabe unvollständig","")</f>
        <v/>
      </c>
      <c r="S11" s="263"/>
      <c r="T11" s="262"/>
      <c r="U11" s="264" t="str">
        <f t="shared" si="0"/>
        <v/>
      </c>
      <c r="V11" s="265"/>
      <c r="W11" s="262"/>
      <c r="X11" s="266"/>
    </row>
    <row r="12" spans="1:26" s="267" customFormat="1" ht="15.75" customHeight="1" x14ac:dyDescent="0.25">
      <c r="A12" s="272"/>
      <c r="B12" s="273"/>
      <c r="C12" s="273"/>
      <c r="D12" s="317"/>
      <c r="E12" s="273"/>
      <c r="F12" s="273"/>
      <c r="G12" s="273"/>
      <c r="H12" s="274"/>
      <c r="I12" s="273"/>
      <c r="J12" s="273"/>
      <c r="K12" s="273"/>
      <c r="L12" s="273"/>
      <c r="M12" s="273"/>
      <c r="N12" s="273"/>
      <c r="O12" s="273"/>
      <c r="P12" s="273"/>
      <c r="Q12" s="275"/>
      <c r="R12" s="262"/>
      <c r="S12" s="263"/>
      <c r="T12" s="262"/>
      <c r="U12" s="264" t="str">
        <f t="shared" si="0"/>
        <v/>
      </c>
      <c r="V12" s="265"/>
      <c r="W12" s="262"/>
      <c r="X12" s="266"/>
    </row>
    <row r="13" spans="1:26" s="26" customFormat="1" x14ac:dyDescent="0.25">
      <c r="A13" s="65"/>
      <c r="B13" s="23"/>
      <c r="C13" s="23"/>
      <c r="D13" s="213" t="s">
        <v>49</v>
      </c>
      <c r="E13" s="157">
        <f>C8</f>
        <v>45657</v>
      </c>
      <c r="F13" s="213" t="s">
        <v>286</v>
      </c>
      <c r="G13" s="158">
        <f>C8</f>
        <v>45657</v>
      </c>
      <c r="H13" s="214" t="s">
        <v>28</v>
      </c>
      <c r="I13" s="157">
        <f>C8</f>
        <v>45657</v>
      </c>
      <c r="J13" s="213" t="s">
        <v>29</v>
      </c>
      <c r="K13" s="158">
        <f>C8</f>
        <v>45657</v>
      </c>
      <c r="L13" s="214" t="s">
        <v>30</v>
      </c>
      <c r="M13" s="157">
        <f>C8</f>
        <v>45657</v>
      </c>
      <c r="N13" s="213" t="s">
        <v>31</v>
      </c>
      <c r="O13" s="158">
        <f>C8</f>
        <v>45657</v>
      </c>
      <c r="P13" s="31" t="s">
        <v>4</v>
      </c>
      <c r="Q13" s="32"/>
      <c r="R13" s="179"/>
      <c r="S13" s="180"/>
      <c r="T13" s="179"/>
      <c r="U13" s="171" t="str">
        <f t="shared" si="0"/>
        <v/>
      </c>
      <c r="V13" s="253"/>
      <c r="W13" s="179"/>
      <c r="X13" s="25"/>
    </row>
    <row r="14" spans="1:26" s="155" customFormat="1" ht="63" customHeight="1" x14ac:dyDescent="0.25">
      <c r="A14" s="33"/>
      <c r="B14" s="34" t="s">
        <v>5</v>
      </c>
      <c r="C14" s="35" t="s">
        <v>6</v>
      </c>
      <c r="D14" s="36" t="s">
        <v>7</v>
      </c>
      <c r="E14" s="37" t="s">
        <v>43</v>
      </c>
      <c r="F14" s="36" t="s">
        <v>7</v>
      </c>
      <c r="G14" s="37" t="s">
        <v>44</v>
      </c>
      <c r="H14" s="38" t="s">
        <v>7</v>
      </c>
      <c r="I14" s="37" t="s">
        <v>44</v>
      </c>
      <c r="J14" s="36" t="s">
        <v>7</v>
      </c>
      <c r="K14" s="37" t="s">
        <v>44</v>
      </c>
      <c r="L14" s="39" t="s">
        <v>7</v>
      </c>
      <c r="M14" s="37" t="s">
        <v>44</v>
      </c>
      <c r="N14" s="36" t="s">
        <v>7</v>
      </c>
      <c r="O14" s="37" t="s">
        <v>44</v>
      </c>
      <c r="P14" s="40" t="s">
        <v>7</v>
      </c>
      <c r="Q14" s="41" t="s">
        <v>51</v>
      </c>
      <c r="R14" s="181"/>
      <c r="S14" s="182"/>
      <c r="T14" s="181"/>
      <c r="U14" s="171" t="str">
        <f t="shared" si="0"/>
        <v/>
      </c>
      <c r="V14" s="254"/>
      <c r="W14" s="181"/>
      <c r="X14" s="154"/>
    </row>
    <row r="15" spans="1:26" s="155" customFormat="1" x14ac:dyDescent="0.25">
      <c r="A15" s="43"/>
      <c r="B15" s="44">
        <v>24</v>
      </c>
      <c r="C15" s="44" t="s">
        <v>8</v>
      </c>
      <c r="D15" s="276">
        <f t="shared" ref="D15:D22" si="1">$B34/$B15*40/$D$10</f>
        <v>0</v>
      </c>
      <c r="E15" s="277">
        <f>($B34-$C34+E$42)/$B15*40/$D$10</f>
        <v>0</v>
      </c>
      <c r="F15" s="276">
        <f t="shared" ref="F15:F22" si="2">$B47/$B15*40/$D$10</f>
        <v>0</v>
      </c>
      <c r="G15" s="278">
        <f>($B47-$C47+E$55)/$B15*40/$D$10</f>
        <v>0</v>
      </c>
      <c r="H15" s="276">
        <f t="shared" ref="H15:H22" si="3">$B60/$B15*40/$D$10</f>
        <v>0</v>
      </c>
      <c r="I15" s="277">
        <f>($B60-$C60+$E68)/$B15*40/$D$10</f>
        <v>0</v>
      </c>
      <c r="J15" s="276">
        <f t="shared" ref="J15:J22" si="4">$B73/$B15*40/$D$10</f>
        <v>0</v>
      </c>
      <c r="K15" s="278">
        <f>($B73-$C73+E$81)/$B15*40/$D$10</f>
        <v>0</v>
      </c>
      <c r="L15" s="276">
        <f t="shared" ref="L15:L22" si="5">$B86/$B15*40/$D$10</f>
        <v>0</v>
      </c>
      <c r="M15" s="278">
        <f>($B86-$C86+E$94)/$B15*40/$D$10</f>
        <v>0</v>
      </c>
      <c r="N15" s="276">
        <f t="shared" ref="N15:N22" si="6">$B99/$B15*40/$D$10</f>
        <v>0</v>
      </c>
      <c r="O15" s="279">
        <f>($B99-$C99+E$107)/$B15*40/$D$10</f>
        <v>0</v>
      </c>
      <c r="P15" s="49" t="e">
        <f t="shared" ref="P15:P23" si="7">(D15+F15+H15+J15+L15+N15)/$V$21</f>
        <v>#DIV/0!</v>
      </c>
      <c r="Q15" s="50" t="e">
        <f t="shared" ref="Q15:Q22" si="8">(E15+G15+I15+K15+M15+O15)/$V$21</f>
        <v>#DIV/0!</v>
      </c>
      <c r="R15" s="181"/>
      <c r="S15" s="183"/>
      <c r="T15" s="181"/>
      <c r="U15" s="171" t="str">
        <f t="shared" si="0"/>
        <v/>
      </c>
      <c r="V15" s="298">
        <f>IF(D23&lt;&gt;0,1,0)</f>
        <v>0</v>
      </c>
      <c r="W15" s="181"/>
      <c r="X15" s="154"/>
    </row>
    <row r="16" spans="1:26" s="155" customFormat="1" x14ac:dyDescent="0.25">
      <c r="A16" s="43"/>
      <c r="B16" s="44">
        <v>12</v>
      </c>
      <c r="C16" s="44">
        <v>1</v>
      </c>
      <c r="D16" s="280">
        <f t="shared" si="1"/>
        <v>0</v>
      </c>
      <c r="E16" s="281">
        <f>($B35-$C35+F$42)/$B16*40/$D$10</f>
        <v>0</v>
      </c>
      <c r="F16" s="280">
        <f t="shared" si="2"/>
        <v>0</v>
      </c>
      <c r="G16" s="282">
        <f>($B48-$C48+F$55)/$B16*40/$D$10</f>
        <v>0</v>
      </c>
      <c r="H16" s="280">
        <f t="shared" si="3"/>
        <v>0</v>
      </c>
      <c r="I16" s="281">
        <f>($B61-$C61+$F68)/$B16*40/$D$10</f>
        <v>0</v>
      </c>
      <c r="J16" s="280">
        <f t="shared" si="4"/>
        <v>0</v>
      </c>
      <c r="K16" s="282">
        <f>($B74-$C74+F$81)/$B16*40/$D$10</f>
        <v>0</v>
      </c>
      <c r="L16" s="280">
        <f t="shared" si="5"/>
        <v>0</v>
      </c>
      <c r="M16" s="282">
        <f>($B87-$C87+F$94)/$B16*40/$D$10</f>
        <v>0</v>
      </c>
      <c r="N16" s="280">
        <f t="shared" si="6"/>
        <v>0</v>
      </c>
      <c r="O16" s="282">
        <f>($B100-$C100+F$107)/$B16*40/$D$10</f>
        <v>0</v>
      </c>
      <c r="P16" s="49" t="e">
        <f t="shared" si="7"/>
        <v>#DIV/0!</v>
      </c>
      <c r="Q16" s="50" t="e">
        <f t="shared" si="8"/>
        <v>#DIV/0!</v>
      </c>
      <c r="R16" s="181"/>
      <c r="S16" s="183"/>
      <c r="T16" s="181"/>
      <c r="U16" s="171" t="str">
        <f t="shared" si="0"/>
        <v/>
      </c>
      <c r="V16" s="298">
        <f>IF(F23&lt;&gt;0,1,0)</f>
        <v>0</v>
      </c>
      <c r="W16" s="181"/>
      <c r="X16" s="154"/>
    </row>
    <row r="17" spans="1:24" s="155" customFormat="1" x14ac:dyDescent="0.25">
      <c r="A17" s="43"/>
      <c r="B17" s="44">
        <v>7.5</v>
      </c>
      <c r="C17" s="44">
        <v>2</v>
      </c>
      <c r="D17" s="280">
        <f t="shared" si="1"/>
        <v>0</v>
      </c>
      <c r="E17" s="281">
        <f>($B36-$C36+G$42)/$B17*40/$D$10</f>
        <v>0</v>
      </c>
      <c r="F17" s="280">
        <f t="shared" si="2"/>
        <v>0</v>
      </c>
      <c r="G17" s="282">
        <f>($B49-$C49+G$55)/$B17*40/$D$10</f>
        <v>0</v>
      </c>
      <c r="H17" s="280">
        <f t="shared" si="3"/>
        <v>0</v>
      </c>
      <c r="I17" s="281">
        <f>($B62-$C62+$G68)/$B17*40/$D$10</f>
        <v>0</v>
      </c>
      <c r="J17" s="280">
        <f t="shared" si="4"/>
        <v>0</v>
      </c>
      <c r="K17" s="282">
        <f>($B75-$C75+G$81)/$B17*40/$D$10</f>
        <v>0</v>
      </c>
      <c r="L17" s="280">
        <f t="shared" si="5"/>
        <v>0</v>
      </c>
      <c r="M17" s="282">
        <f>($B88-$C88+G$94)/$B17*40/$D$10</f>
        <v>0</v>
      </c>
      <c r="N17" s="280">
        <f t="shared" si="6"/>
        <v>0</v>
      </c>
      <c r="O17" s="282">
        <f>($B101-$C101+G$107)/$B17*40/$D$10</f>
        <v>0</v>
      </c>
      <c r="P17" s="49" t="e">
        <f t="shared" si="7"/>
        <v>#DIV/0!</v>
      </c>
      <c r="Q17" s="50" t="e">
        <f t="shared" si="8"/>
        <v>#DIV/0!</v>
      </c>
      <c r="R17" s="181"/>
      <c r="S17" s="183"/>
      <c r="T17" s="181"/>
      <c r="U17" s="171" t="str">
        <f t="shared" si="0"/>
        <v/>
      </c>
      <c r="V17" s="298">
        <f>IF(H23&lt;&gt;0,1,0)</f>
        <v>0</v>
      </c>
      <c r="W17" s="181"/>
      <c r="X17" s="154"/>
    </row>
    <row r="18" spans="1:24" s="155" customFormat="1" x14ac:dyDescent="0.25">
      <c r="A18" s="43"/>
      <c r="B18" s="44">
        <v>4</v>
      </c>
      <c r="C18" s="44">
        <v>3</v>
      </c>
      <c r="D18" s="280">
        <f t="shared" si="1"/>
        <v>0</v>
      </c>
      <c r="E18" s="281">
        <f>($B37-$C37+H$42)/$B18*40/$D$10</f>
        <v>0</v>
      </c>
      <c r="F18" s="280">
        <f t="shared" si="2"/>
        <v>0</v>
      </c>
      <c r="G18" s="282">
        <f>($B50-$C50+H$55)/$B18*40/$D$10</f>
        <v>0</v>
      </c>
      <c r="H18" s="280">
        <f t="shared" si="3"/>
        <v>0</v>
      </c>
      <c r="I18" s="281">
        <f>($B63-$C63+$H68)/$B18*40/$D$10</f>
        <v>0</v>
      </c>
      <c r="J18" s="280">
        <f t="shared" si="4"/>
        <v>0</v>
      </c>
      <c r="K18" s="282">
        <f>($B76-$C76+H$81)/$B18*40/$D$10</f>
        <v>0</v>
      </c>
      <c r="L18" s="280">
        <f t="shared" si="5"/>
        <v>0</v>
      </c>
      <c r="M18" s="282">
        <f>($B89-$C89+H$94)/$B18*40/$D$10</f>
        <v>0</v>
      </c>
      <c r="N18" s="280">
        <f t="shared" si="6"/>
        <v>0</v>
      </c>
      <c r="O18" s="282">
        <f>($B102-$C102+H$107)/$B18*40/$D$10</f>
        <v>0</v>
      </c>
      <c r="P18" s="49" t="e">
        <f t="shared" si="7"/>
        <v>#DIV/0!</v>
      </c>
      <c r="Q18" s="50" t="e">
        <f t="shared" si="8"/>
        <v>#DIV/0!</v>
      </c>
      <c r="R18" s="181"/>
      <c r="S18" s="183"/>
      <c r="T18" s="181"/>
      <c r="U18" s="171" t="str">
        <f t="shared" si="0"/>
        <v/>
      </c>
      <c r="V18" s="298">
        <f>IF(J23&lt;&gt;0,1,0)</f>
        <v>0</v>
      </c>
      <c r="W18" s="181"/>
      <c r="X18" s="154"/>
    </row>
    <row r="19" spans="1:24" s="155" customFormat="1" x14ac:dyDescent="0.25">
      <c r="A19" s="43"/>
      <c r="B19" s="44">
        <v>2.5</v>
      </c>
      <c r="C19" s="44">
        <v>4</v>
      </c>
      <c r="D19" s="280">
        <f t="shared" si="1"/>
        <v>0</v>
      </c>
      <c r="E19" s="281">
        <f>($B38-$C38+I$42)/$B19*40/$D$10</f>
        <v>0</v>
      </c>
      <c r="F19" s="280">
        <f t="shared" si="2"/>
        <v>0</v>
      </c>
      <c r="G19" s="282">
        <f>($B51-$C51+I$55)/$B19*40/$D$10</f>
        <v>0</v>
      </c>
      <c r="H19" s="280">
        <f t="shared" si="3"/>
        <v>0</v>
      </c>
      <c r="I19" s="281">
        <f>($B64-$C64+$I68)/$B19*40/$D$10</f>
        <v>0</v>
      </c>
      <c r="J19" s="280">
        <f t="shared" si="4"/>
        <v>0</v>
      </c>
      <c r="K19" s="282">
        <f>($B77-$C77+I$81)/$B19*40/$D$10</f>
        <v>0</v>
      </c>
      <c r="L19" s="280">
        <f t="shared" si="5"/>
        <v>0</v>
      </c>
      <c r="M19" s="282">
        <f>($B90-$C90+I$94)/$B19*40/$D$10</f>
        <v>0</v>
      </c>
      <c r="N19" s="280">
        <f t="shared" si="6"/>
        <v>0</v>
      </c>
      <c r="O19" s="282">
        <f>($B103-$C103+I$107)/$B19*40/$D$10</f>
        <v>0</v>
      </c>
      <c r="P19" s="49" t="e">
        <f t="shared" si="7"/>
        <v>#DIV/0!</v>
      </c>
      <c r="Q19" s="50" t="e">
        <f t="shared" si="8"/>
        <v>#DIV/0!</v>
      </c>
      <c r="R19" s="181"/>
      <c r="S19" s="183"/>
      <c r="T19" s="181"/>
      <c r="U19" s="171" t="str">
        <f t="shared" si="0"/>
        <v/>
      </c>
      <c r="V19" s="298">
        <f>IF(L23&lt;&gt;0,1,0)</f>
        <v>0</v>
      </c>
      <c r="W19" s="181"/>
      <c r="X19" s="154"/>
    </row>
    <row r="20" spans="1:24" s="155" customFormat="1" x14ac:dyDescent="0.25">
      <c r="A20" s="43"/>
      <c r="B20" s="44">
        <v>2</v>
      </c>
      <c r="C20" s="44">
        <v>5</v>
      </c>
      <c r="D20" s="280">
        <f t="shared" si="1"/>
        <v>0</v>
      </c>
      <c r="E20" s="281">
        <f>($B39-$C39+J$42)/$B20*40/$D$10</f>
        <v>0</v>
      </c>
      <c r="F20" s="280">
        <f t="shared" si="2"/>
        <v>0</v>
      </c>
      <c r="G20" s="282">
        <f>($B52-$C52+J$55)/$B20*40/$D$10</f>
        <v>0</v>
      </c>
      <c r="H20" s="280">
        <f t="shared" si="3"/>
        <v>0</v>
      </c>
      <c r="I20" s="281">
        <f>($B65-$C65+$J68)/$B20*40/$D$10</f>
        <v>0</v>
      </c>
      <c r="J20" s="280">
        <f t="shared" si="4"/>
        <v>0</v>
      </c>
      <c r="K20" s="282">
        <f>($B78-$C78+J$81)/$B20*40/$D$10</f>
        <v>0</v>
      </c>
      <c r="L20" s="280">
        <f t="shared" si="5"/>
        <v>0</v>
      </c>
      <c r="M20" s="282">
        <f>($B91-$C91+J$94)/$B20*40/$D$10</f>
        <v>0</v>
      </c>
      <c r="N20" s="280">
        <f t="shared" si="6"/>
        <v>0</v>
      </c>
      <c r="O20" s="282">
        <f>($B104-$C104+J$107)/$B20*40/$D$10</f>
        <v>0</v>
      </c>
      <c r="P20" s="49" t="e">
        <f t="shared" si="7"/>
        <v>#DIV/0!</v>
      </c>
      <c r="Q20" s="50" t="e">
        <f t="shared" si="8"/>
        <v>#DIV/0!</v>
      </c>
      <c r="R20" s="181"/>
      <c r="S20" s="183"/>
      <c r="T20" s="181"/>
      <c r="U20" s="171" t="str">
        <f t="shared" si="0"/>
        <v/>
      </c>
      <c r="V20" s="298">
        <f>IF(N23&lt;&gt;0,1,0)</f>
        <v>0</v>
      </c>
      <c r="W20" s="181"/>
      <c r="X20" s="154"/>
    </row>
    <row r="21" spans="1:24" s="155" customFormat="1" x14ac:dyDescent="0.25">
      <c r="A21" s="43"/>
      <c r="B21" s="44">
        <v>1.5</v>
      </c>
      <c r="C21" s="44">
        <v>6</v>
      </c>
      <c r="D21" s="280">
        <f t="shared" si="1"/>
        <v>0</v>
      </c>
      <c r="E21" s="281">
        <f>($B40-$C40+K$42)/$B21*40/$D$10</f>
        <v>0</v>
      </c>
      <c r="F21" s="280">
        <f t="shared" si="2"/>
        <v>0</v>
      </c>
      <c r="G21" s="282">
        <f>($B53-$C53+K$55)/$B21*40/$D$10</f>
        <v>0</v>
      </c>
      <c r="H21" s="280">
        <f t="shared" si="3"/>
        <v>0</v>
      </c>
      <c r="I21" s="281">
        <f>($B66-$C66+$K68)/$B21*40/$D$10</f>
        <v>0</v>
      </c>
      <c r="J21" s="280">
        <f t="shared" si="4"/>
        <v>0</v>
      </c>
      <c r="K21" s="282">
        <f>($B79-$C79+K$81)/$B21*40/$D$10</f>
        <v>0</v>
      </c>
      <c r="L21" s="280">
        <f t="shared" si="5"/>
        <v>0</v>
      </c>
      <c r="M21" s="282">
        <f>($B92-$C92+K$94)/$B21*40/$D$10</f>
        <v>0</v>
      </c>
      <c r="N21" s="280">
        <f t="shared" si="6"/>
        <v>0</v>
      </c>
      <c r="O21" s="282">
        <f>($B105-$C105+K$107)/$B21*40/$D$10</f>
        <v>0</v>
      </c>
      <c r="P21" s="49" t="e">
        <f t="shared" si="7"/>
        <v>#DIV/0!</v>
      </c>
      <c r="Q21" s="50" t="e">
        <f t="shared" si="8"/>
        <v>#DIV/0!</v>
      </c>
      <c r="R21" s="181"/>
      <c r="S21" s="183"/>
      <c r="T21" s="181"/>
      <c r="U21" s="171" t="str">
        <f t="shared" si="0"/>
        <v/>
      </c>
      <c r="V21" s="298">
        <f>SUM(V15:V20)</f>
        <v>0</v>
      </c>
      <c r="W21" s="181"/>
      <c r="X21" s="154"/>
    </row>
    <row r="22" spans="1:24" s="155" customFormat="1" ht="13.8" thickBot="1" x14ac:dyDescent="0.3">
      <c r="A22" s="54"/>
      <c r="B22" s="55">
        <v>1.5</v>
      </c>
      <c r="C22" s="55">
        <v>7</v>
      </c>
      <c r="D22" s="283">
        <f t="shared" si="1"/>
        <v>0</v>
      </c>
      <c r="E22" s="284">
        <f>($B41-$C41+L$42)/$B22*40/$D$10</f>
        <v>0</v>
      </c>
      <c r="F22" s="283">
        <f t="shared" si="2"/>
        <v>0</v>
      </c>
      <c r="G22" s="285">
        <f>($B54-$C54+L$55)/$B22*40/$D$10</f>
        <v>0</v>
      </c>
      <c r="H22" s="283">
        <f t="shared" si="3"/>
        <v>0</v>
      </c>
      <c r="I22" s="284">
        <f>($B67-$C67+$L68)/$B22*40/$D$10</f>
        <v>0</v>
      </c>
      <c r="J22" s="283">
        <f t="shared" si="4"/>
        <v>0</v>
      </c>
      <c r="K22" s="285">
        <f>($B80-$C80+L$81)/$B22*40/$D$10</f>
        <v>0</v>
      </c>
      <c r="L22" s="283">
        <f t="shared" si="5"/>
        <v>0</v>
      </c>
      <c r="M22" s="285">
        <f>($B93-$C93+L$94)/$B22*40/$D$10</f>
        <v>0</v>
      </c>
      <c r="N22" s="283">
        <f t="shared" si="6"/>
        <v>0</v>
      </c>
      <c r="O22" s="285">
        <f>($B106-$C106+L$107)/$B22*40/$D$10</f>
        <v>0</v>
      </c>
      <c r="P22" s="49" t="e">
        <f t="shared" si="7"/>
        <v>#DIV/0!</v>
      </c>
      <c r="Q22" s="50" t="e">
        <f t="shared" si="8"/>
        <v>#DIV/0!</v>
      </c>
      <c r="R22" s="181"/>
      <c r="S22" s="184"/>
      <c r="T22" s="181"/>
      <c r="U22" s="171" t="str">
        <f t="shared" si="0"/>
        <v/>
      </c>
      <c r="V22" s="188"/>
      <c r="W22" s="181"/>
      <c r="X22" s="154"/>
    </row>
    <row r="23" spans="1:24" s="155" customFormat="1" ht="13.8" thickBot="1" x14ac:dyDescent="0.3">
      <c r="A23" s="59"/>
      <c r="B23" s="60"/>
      <c r="C23" s="55" t="s">
        <v>9</v>
      </c>
      <c r="D23" s="286">
        <f t="shared" ref="D23:O23" si="9">SUM(D15:D22)</f>
        <v>0</v>
      </c>
      <c r="E23" s="287">
        <f t="shared" si="9"/>
        <v>0</v>
      </c>
      <c r="F23" s="286">
        <f t="shared" si="9"/>
        <v>0</v>
      </c>
      <c r="G23" s="287">
        <f t="shared" si="9"/>
        <v>0</v>
      </c>
      <c r="H23" s="286">
        <f t="shared" si="9"/>
        <v>0</v>
      </c>
      <c r="I23" s="287">
        <f t="shared" si="9"/>
        <v>0</v>
      </c>
      <c r="J23" s="286">
        <f t="shared" si="9"/>
        <v>0</v>
      </c>
      <c r="K23" s="287">
        <f t="shared" si="9"/>
        <v>0</v>
      </c>
      <c r="L23" s="286">
        <f t="shared" si="9"/>
        <v>0</v>
      </c>
      <c r="M23" s="287">
        <f t="shared" si="9"/>
        <v>0</v>
      </c>
      <c r="N23" s="286">
        <f t="shared" si="9"/>
        <v>0</v>
      </c>
      <c r="O23" s="287">
        <f t="shared" si="9"/>
        <v>0</v>
      </c>
      <c r="P23" s="64" t="e">
        <f t="shared" si="7"/>
        <v>#DIV/0!</v>
      </c>
      <c r="Q23" s="64" t="e">
        <f>(E23+G23+I23+K23+M23+O23)/$V$21</f>
        <v>#DIV/0!</v>
      </c>
      <c r="R23" s="181"/>
      <c r="S23" s="185"/>
      <c r="T23" s="181"/>
      <c r="U23" s="171" t="str">
        <f t="shared" si="0"/>
        <v/>
      </c>
      <c r="V23" s="188"/>
      <c r="W23" s="181"/>
      <c r="X23" s="154"/>
    </row>
    <row r="24" spans="1:24" s="155" customFormat="1" x14ac:dyDescent="0.25">
      <c r="A24" s="65"/>
      <c r="B24" s="23"/>
      <c r="C24" s="520" t="s">
        <v>320</v>
      </c>
      <c r="D24" s="288">
        <f>E129</f>
        <v>0</v>
      </c>
      <c r="E24" s="289" t="e">
        <f>D24/E23</f>
        <v>#DIV/0!</v>
      </c>
      <c r="F24" s="288">
        <f>G129</f>
        <v>0</v>
      </c>
      <c r="G24" s="289" t="e">
        <f>F24/G23</f>
        <v>#DIV/0!</v>
      </c>
      <c r="H24" s="288">
        <f>I129</f>
        <v>0</v>
      </c>
      <c r="I24" s="289" t="e">
        <f>H24/I23</f>
        <v>#DIV/0!</v>
      </c>
      <c r="J24" s="288">
        <f>K129</f>
        <v>0</v>
      </c>
      <c r="K24" s="289" t="e">
        <f>J24/K23</f>
        <v>#DIV/0!</v>
      </c>
      <c r="L24" s="288">
        <f>M129</f>
        <v>0</v>
      </c>
      <c r="M24" s="289" t="e">
        <f>L24/M23</f>
        <v>#DIV/0!</v>
      </c>
      <c r="N24" s="288">
        <f>O129</f>
        <v>0</v>
      </c>
      <c r="O24" s="289" t="e">
        <f>N24/O23</f>
        <v>#DIV/0!</v>
      </c>
      <c r="P24" s="151" t="e">
        <f>(D24+F24+H24+J24+L24+N24)/$V$21</f>
        <v>#DIV/0!</v>
      </c>
      <c r="Q24" s="70" t="e">
        <f>P24/Q23</f>
        <v>#DIV/0!</v>
      </c>
      <c r="R24" s="181"/>
      <c r="S24" s="185"/>
      <c r="T24" s="181"/>
      <c r="U24" s="171" t="str">
        <f t="shared" si="0"/>
        <v/>
      </c>
      <c r="V24" s="188"/>
      <c r="W24" s="181"/>
      <c r="X24" s="154"/>
    </row>
    <row r="25" spans="1:24" s="155" customFormat="1" ht="12.75" customHeight="1" x14ac:dyDescent="0.25">
      <c r="A25" s="65"/>
      <c r="B25" s="23"/>
      <c r="C25" s="66" t="s">
        <v>10</v>
      </c>
      <c r="D25" s="290">
        <f>B42</f>
        <v>0</v>
      </c>
      <c r="E25" s="291">
        <f>C42</f>
        <v>0</v>
      </c>
      <c r="F25" s="290">
        <f>B55</f>
        <v>0</v>
      </c>
      <c r="G25" s="291">
        <f>C55</f>
        <v>0</v>
      </c>
      <c r="H25" s="290">
        <f>B68</f>
        <v>0</v>
      </c>
      <c r="I25" s="291">
        <f>C68</f>
        <v>0</v>
      </c>
      <c r="J25" s="290">
        <f>B81</f>
        <v>0</v>
      </c>
      <c r="K25" s="291">
        <f>C81</f>
        <v>0</v>
      </c>
      <c r="L25" s="290">
        <f>B94</f>
        <v>0</v>
      </c>
      <c r="M25" s="291">
        <f>C94</f>
        <v>0</v>
      </c>
      <c r="N25" s="290">
        <f>B107</f>
        <v>0</v>
      </c>
      <c r="O25" s="291">
        <f>C107</f>
        <v>0</v>
      </c>
      <c r="P25" s="154"/>
      <c r="Q25" s="156"/>
      <c r="R25" s="181"/>
      <c r="S25" s="182"/>
      <c r="T25" s="181"/>
      <c r="U25" s="171" t="str">
        <f t="shared" si="0"/>
        <v/>
      </c>
      <c r="V25" s="188">
        <f>D25+F25+H25+J25+L25+N25</f>
        <v>0</v>
      </c>
      <c r="W25" s="188">
        <f>IF(D25&gt;0,1,0)</f>
        <v>0</v>
      </c>
      <c r="X25" s="154"/>
    </row>
    <row r="26" spans="1:24" s="155" customFormat="1" ht="16.5" customHeight="1" x14ac:dyDescent="0.25">
      <c r="A26" s="65"/>
      <c r="B26" s="23"/>
      <c r="C26" s="66"/>
      <c r="D26" s="77"/>
      <c r="E26" s="78"/>
      <c r="F26" s="79"/>
      <c r="G26" s="77"/>
      <c r="H26" s="79"/>
      <c r="I26" s="79"/>
      <c r="J26" s="77"/>
      <c r="K26" s="79"/>
      <c r="L26" s="79"/>
      <c r="M26" s="23"/>
      <c r="N26" s="23"/>
      <c r="O26" s="80" t="s">
        <v>27</v>
      </c>
      <c r="P26" s="152" t="s">
        <v>11</v>
      </c>
      <c r="Q26" s="153" t="e">
        <f>((B42+B55+B68+B81+B94+B107)/$V$21)/Q23</f>
        <v>#DIV/0!</v>
      </c>
      <c r="R26" s="181"/>
      <c r="S26" s="182"/>
      <c r="T26" s="181"/>
      <c r="U26" s="171" t="str">
        <f t="shared" si="0"/>
        <v/>
      </c>
      <c r="V26" s="181"/>
      <c r="W26" s="188">
        <f>IF(F25&gt;0,1,0)</f>
        <v>0</v>
      </c>
      <c r="X26" s="154"/>
    </row>
    <row r="27" spans="1:24" s="155" customFormat="1" x14ac:dyDescent="0.25">
      <c r="A27" s="65"/>
      <c r="B27" s="23"/>
      <c r="C27" s="77"/>
      <c r="D27" s="77"/>
      <c r="E27" s="79"/>
      <c r="F27" s="79"/>
      <c r="G27" s="77"/>
      <c r="H27" s="79"/>
      <c r="I27" s="79"/>
      <c r="J27" s="77"/>
      <c r="K27" s="79"/>
      <c r="L27" s="79"/>
      <c r="M27" s="23"/>
      <c r="N27" s="23"/>
      <c r="O27" s="83" t="s">
        <v>12</v>
      </c>
      <c r="P27" s="84"/>
      <c r="Q27" s="85"/>
      <c r="R27" s="181"/>
      <c r="S27" s="182"/>
      <c r="T27" s="181"/>
      <c r="U27" s="171" t="str">
        <f t="shared" si="0"/>
        <v/>
      </c>
      <c r="V27" s="181"/>
      <c r="W27" s="188">
        <f>IF(H25&gt;0,1,0)</f>
        <v>0</v>
      </c>
      <c r="X27" s="154"/>
    </row>
    <row r="28" spans="1:24" s="155" customFormat="1" x14ac:dyDescent="0.25">
      <c r="A28" s="65"/>
      <c r="B28" s="23"/>
      <c r="C28" s="77"/>
      <c r="D28" s="77"/>
      <c r="E28" s="79"/>
      <c r="F28" s="79"/>
      <c r="G28" s="77"/>
      <c r="H28" s="79"/>
      <c r="I28" s="79"/>
      <c r="J28" s="77"/>
      <c r="K28" s="79"/>
      <c r="L28" s="79"/>
      <c r="M28" s="23"/>
      <c r="N28" s="23"/>
      <c r="O28" s="86" t="s">
        <v>13</v>
      </c>
      <c r="P28" s="84"/>
      <c r="Q28" s="85"/>
      <c r="R28" s="181"/>
      <c r="S28" s="182"/>
      <c r="T28" s="181"/>
      <c r="U28" s="171" t="str">
        <f t="shared" si="0"/>
        <v/>
      </c>
      <c r="V28" s="181"/>
      <c r="W28" s="188">
        <f>IF(J25&gt;0,1,0)</f>
        <v>0</v>
      </c>
      <c r="X28" s="154"/>
    </row>
    <row r="29" spans="1:24" s="155" customFormat="1" ht="13.8" thickBot="1" x14ac:dyDescent="0.3">
      <c r="A29" s="87"/>
      <c r="B29" s="88"/>
      <c r="C29" s="88"/>
      <c r="D29" s="88"/>
      <c r="E29" s="88"/>
      <c r="F29" s="88"/>
      <c r="G29" s="88"/>
      <c r="H29" s="88"/>
      <c r="I29" s="88"/>
      <c r="J29" s="88"/>
      <c r="K29" s="88"/>
      <c r="L29" s="88"/>
      <c r="M29" s="88"/>
      <c r="N29" s="88"/>
      <c r="O29" s="89"/>
      <c r="P29" s="88"/>
      <c r="Q29" s="90"/>
      <c r="R29" s="181"/>
      <c r="S29" s="182"/>
      <c r="T29" s="181"/>
      <c r="U29" s="171" t="str">
        <f t="shared" si="0"/>
        <v/>
      </c>
      <c r="V29" s="181"/>
      <c r="W29" s="188">
        <f>IF(L25&gt;0,1,0)</f>
        <v>0</v>
      </c>
      <c r="X29" s="154"/>
    </row>
    <row r="30" spans="1:24" ht="16.2" x14ac:dyDescent="0.25">
      <c r="A30" s="20"/>
      <c r="B30" s="220" t="s">
        <v>38</v>
      </c>
      <c r="C30" s="163"/>
      <c r="D30" s="163"/>
      <c r="E30" s="163"/>
      <c r="F30" s="163"/>
      <c r="G30" s="163"/>
      <c r="H30" s="163"/>
      <c r="I30" s="23"/>
      <c r="J30" s="23"/>
      <c r="K30" s="23"/>
      <c r="L30" s="23"/>
      <c r="M30" s="23"/>
      <c r="N30" s="23"/>
      <c r="O30" s="23"/>
      <c r="P30" s="23"/>
      <c r="Q30" s="27"/>
      <c r="R30" s="186"/>
      <c r="S30" s="187"/>
      <c r="T30" s="186"/>
      <c r="U30" s="171" t="str">
        <f t="shared" si="0"/>
        <v/>
      </c>
      <c r="V30" s="186"/>
      <c r="W30" s="188">
        <f>IF(N25,1,0)</f>
        <v>0</v>
      </c>
    </row>
    <row r="31" spans="1:24" ht="13.8" x14ac:dyDescent="0.25">
      <c r="A31" s="596" t="str">
        <f>D13</f>
        <v>31.1.</v>
      </c>
      <c r="B31" s="597"/>
      <c r="C31" s="597"/>
      <c r="D31" s="597"/>
      <c r="E31" s="597"/>
      <c r="F31" s="597"/>
      <c r="G31" s="597"/>
      <c r="H31" s="597"/>
      <c r="I31" s="597"/>
      <c r="J31" s="597"/>
      <c r="K31" s="597"/>
      <c r="L31" s="597"/>
      <c r="M31" s="598"/>
      <c r="N31" s="24"/>
      <c r="O31" s="24"/>
      <c r="P31" s="24"/>
      <c r="Q31" s="91"/>
      <c r="R31" s="186"/>
      <c r="S31" s="187"/>
      <c r="T31" s="186"/>
      <c r="U31" s="171" t="str">
        <f t="shared" si="0"/>
        <v/>
      </c>
      <c r="V31" s="186"/>
      <c r="W31" s="188">
        <f>SUM(W25:W30)</f>
        <v>0</v>
      </c>
    </row>
    <row r="32" spans="1:24" ht="12.75" customHeight="1" x14ac:dyDescent="0.25">
      <c r="A32" s="605" t="s">
        <v>14</v>
      </c>
      <c r="B32" s="634" t="s">
        <v>39</v>
      </c>
      <c r="C32" s="594" t="s">
        <v>15</v>
      </c>
      <c r="D32" s="92"/>
      <c r="E32" s="631" t="s">
        <v>16</v>
      </c>
      <c r="F32" s="632"/>
      <c r="G32" s="632"/>
      <c r="H32" s="632"/>
      <c r="I32" s="632"/>
      <c r="J32" s="632"/>
      <c r="K32" s="632"/>
      <c r="L32" s="632"/>
      <c r="M32" s="633"/>
      <c r="N32" s="93"/>
      <c r="O32" s="25"/>
      <c r="P32" s="25"/>
      <c r="Q32" s="27"/>
      <c r="R32" s="186"/>
      <c r="S32" s="187"/>
      <c r="T32" s="186"/>
      <c r="U32" s="171" t="str">
        <f t="shared" si="0"/>
        <v/>
      </c>
      <c r="V32" s="188" t="e">
        <f>V25/W31</f>
        <v>#DIV/0!</v>
      </c>
      <c r="W32" s="297" t="s">
        <v>24</v>
      </c>
    </row>
    <row r="33" spans="1:23" ht="21.75" customHeight="1" x14ac:dyDescent="0.25">
      <c r="A33" s="613"/>
      <c r="B33" s="635"/>
      <c r="C33" s="595"/>
      <c r="D33" s="92"/>
      <c r="E33" s="94">
        <v>0</v>
      </c>
      <c r="F33" s="35">
        <v>1</v>
      </c>
      <c r="G33" s="35">
        <v>2</v>
      </c>
      <c r="H33" s="35">
        <v>3</v>
      </c>
      <c r="I33" s="35">
        <v>4</v>
      </c>
      <c r="J33" s="35">
        <v>5</v>
      </c>
      <c r="K33" s="35">
        <v>6</v>
      </c>
      <c r="L33" s="35">
        <v>7</v>
      </c>
      <c r="M33" s="95"/>
      <c r="N33" s="25"/>
      <c r="O33" s="25"/>
      <c r="P33" s="25"/>
      <c r="Q33" s="27"/>
      <c r="R33" s="186"/>
      <c r="S33" s="187"/>
      <c r="T33" s="186"/>
      <c r="U33" s="171" t="str">
        <f t="shared" si="0"/>
        <v/>
      </c>
      <c r="V33" s="186"/>
      <c r="W33" s="186"/>
    </row>
    <row r="34" spans="1:23" x14ac:dyDescent="0.25">
      <c r="A34" s="96">
        <v>0</v>
      </c>
      <c r="B34" s="97"/>
      <c r="C34" s="204"/>
      <c r="D34" s="92"/>
      <c r="E34" s="98"/>
      <c r="F34" s="97"/>
      <c r="G34" s="99"/>
      <c r="H34" s="99"/>
      <c r="I34" s="99"/>
      <c r="J34" s="99"/>
      <c r="K34" s="99"/>
      <c r="L34" s="99"/>
      <c r="M34" s="100"/>
      <c r="N34" s="25"/>
      <c r="O34" s="25"/>
      <c r="P34" s="25"/>
      <c r="Q34" s="27"/>
      <c r="R34" s="215" t="str">
        <f t="shared" ref="R34:R40" si="10">IF(OR(B34="",C34="")=TRUE,"Eingabe unvollständig",IF(B34&lt;C34,"Wert in Spalte C kann nicht größer sein als jener in Spalte B",""))</f>
        <v>Eingabe unvollständig</v>
      </c>
      <c r="S34" s="187"/>
      <c r="T34" s="186"/>
      <c r="U34" s="171" t="str">
        <f t="shared" si="0"/>
        <v>x</v>
      </c>
      <c r="V34" s="186"/>
      <c r="W34" s="186"/>
    </row>
    <row r="35" spans="1:23" x14ac:dyDescent="0.25">
      <c r="A35" s="101">
        <v>1</v>
      </c>
      <c r="B35" s="99"/>
      <c r="C35" s="205"/>
      <c r="D35" s="92"/>
      <c r="E35" s="102"/>
      <c r="F35" s="44"/>
      <c r="G35" s="99"/>
      <c r="H35" s="99"/>
      <c r="I35" s="99"/>
      <c r="J35" s="99"/>
      <c r="K35" s="99"/>
      <c r="L35" s="99"/>
      <c r="M35" s="100"/>
      <c r="N35" s="23"/>
      <c r="O35" s="23"/>
      <c r="P35" s="23"/>
      <c r="Q35" s="27"/>
      <c r="R35" s="215" t="str">
        <f t="shared" si="10"/>
        <v>Eingabe unvollständig</v>
      </c>
      <c r="S35" s="187"/>
      <c r="T35" s="186"/>
      <c r="U35" s="171" t="str">
        <f t="shared" si="0"/>
        <v>x</v>
      </c>
      <c r="V35" s="186"/>
      <c r="W35" s="186"/>
    </row>
    <row r="36" spans="1:23" x14ac:dyDescent="0.25">
      <c r="A36" s="101">
        <v>2</v>
      </c>
      <c r="B36" s="99"/>
      <c r="C36" s="205"/>
      <c r="D36" s="92"/>
      <c r="E36" s="102"/>
      <c r="F36" s="44"/>
      <c r="G36" s="44"/>
      <c r="H36" s="99"/>
      <c r="I36" s="99"/>
      <c r="J36" s="99"/>
      <c r="K36" s="99"/>
      <c r="L36" s="99"/>
      <c r="M36" s="100"/>
      <c r="N36" s="23"/>
      <c r="O36" s="23"/>
      <c r="P36" s="23"/>
      <c r="Q36" s="27"/>
      <c r="R36" s="215" t="str">
        <f t="shared" si="10"/>
        <v>Eingabe unvollständig</v>
      </c>
      <c r="S36" s="187"/>
      <c r="T36" s="186"/>
      <c r="U36" s="171" t="str">
        <f t="shared" si="0"/>
        <v>x</v>
      </c>
      <c r="V36" s="186"/>
      <c r="W36" s="186"/>
    </row>
    <row r="37" spans="1:23" x14ac:dyDescent="0.25">
      <c r="A37" s="101">
        <v>3</v>
      </c>
      <c r="B37" s="99"/>
      <c r="C37" s="205"/>
      <c r="D37" s="92"/>
      <c r="E37" s="102"/>
      <c r="F37" s="44"/>
      <c r="G37" s="44"/>
      <c r="H37" s="44"/>
      <c r="I37" s="99"/>
      <c r="J37" s="99"/>
      <c r="K37" s="99"/>
      <c r="L37" s="99"/>
      <c r="M37" s="100"/>
      <c r="N37" s="23"/>
      <c r="O37" s="23"/>
      <c r="P37" s="23"/>
      <c r="Q37" s="27"/>
      <c r="R37" s="215" t="str">
        <f t="shared" si="10"/>
        <v>Eingabe unvollständig</v>
      </c>
      <c r="S37" s="187"/>
      <c r="T37" s="186"/>
      <c r="U37" s="171" t="str">
        <f t="shared" si="0"/>
        <v>x</v>
      </c>
      <c r="V37" s="186"/>
      <c r="W37" s="186"/>
    </row>
    <row r="38" spans="1:23" x14ac:dyDescent="0.25">
      <c r="A38" s="101">
        <v>4</v>
      </c>
      <c r="B38" s="99"/>
      <c r="C38" s="205"/>
      <c r="D38" s="92"/>
      <c r="E38" s="102"/>
      <c r="F38" s="44"/>
      <c r="G38" s="44"/>
      <c r="H38" s="44"/>
      <c r="I38" s="44"/>
      <c r="J38" s="99"/>
      <c r="K38" s="99"/>
      <c r="L38" s="99"/>
      <c r="M38" s="100"/>
      <c r="N38" s="23"/>
      <c r="O38" s="23"/>
      <c r="P38" s="23"/>
      <c r="Q38" s="27"/>
      <c r="R38" s="215" t="str">
        <f t="shared" si="10"/>
        <v>Eingabe unvollständig</v>
      </c>
      <c r="S38" s="187"/>
      <c r="T38" s="186"/>
      <c r="U38" s="171" t="str">
        <f t="shared" si="0"/>
        <v>x</v>
      </c>
      <c r="V38" s="186"/>
      <c r="W38" s="186"/>
    </row>
    <row r="39" spans="1:23" ht="12.75" customHeight="1" x14ac:dyDescent="0.25">
      <c r="A39" s="101">
        <v>5</v>
      </c>
      <c r="B39" s="99"/>
      <c r="C39" s="205"/>
      <c r="D39" s="92"/>
      <c r="E39" s="102"/>
      <c r="F39" s="44"/>
      <c r="G39" s="44"/>
      <c r="H39" s="44"/>
      <c r="I39" s="44"/>
      <c r="J39" s="44"/>
      <c r="K39" s="99"/>
      <c r="L39" s="99"/>
      <c r="M39" s="100"/>
      <c r="N39" s="23"/>
      <c r="O39" s="23"/>
      <c r="P39" s="23"/>
      <c r="Q39" s="27"/>
      <c r="R39" s="215" t="str">
        <f t="shared" si="10"/>
        <v>Eingabe unvollständig</v>
      </c>
      <c r="S39" s="187"/>
      <c r="T39" s="186"/>
      <c r="U39" s="171" t="str">
        <f t="shared" si="0"/>
        <v>x</v>
      </c>
      <c r="V39" s="186"/>
      <c r="W39" s="186"/>
    </row>
    <row r="40" spans="1:23" x14ac:dyDescent="0.25">
      <c r="A40" s="101">
        <v>6</v>
      </c>
      <c r="B40" s="99"/>
      <c r="C40" s="205"/>
      <c r="D40" s="92"/>
      <c r="E40" s="102"/>
      <c r="F40" s="44"/>
      <c r="G40" s="44"/>
      <c r="H40" s="44"/>
      <c r="I40" s="44"/>
      <c r="J40" s="44"/>
      <c r="K40" s="44"/>
      <c r="L40" s="99"/>
      <c r="M40" s="100"/>
      <c r="N40" s="23"/>
      <c r="O40" s="23"/>
      <c r="P40" s="23"/>
      <c r="Q40" s="27"/>
      <c r="R40" s="215" t="str">
        <f t="shared" si="10"/>
        <v>Eingabe unvollständig</v>
      </c>
      <c r="S40" s="187"/>
      <c r="T40" s="186"/>
      <c r="U40" s="171" t="str">
        <f t="shared" si="0"/>
        <v>x</v>
      </c>
      <c r="V40" s="186"/>
      <c r="W40" s="186"/>
    </row>
    <row r="41" spans="1:23" x14ac:dyDescent="0.25">
      <c r="A41" s="103">
        <v>7</v>
      </c>
      <c r="B41" s="104"/>
      <c r="C41" s="212"/>
      <c r="D41" s="92"/>
      <c r="E41" s="105"/>
      <c r="F41" s="55"/>
      <c r="G41" s="44"/>
      <c r="H41" s="44"/>
      <c r="I41" s="44"/>
      <c r="J41" s="44"/>
      <c r="K41" s="44"/>
      <c r="L41" s="106"/>
      <c r="M41" s="107" t="s">
        <v>9</v>
      </c>
      <c r="N41" s="23"/>
      <c r="O41" s="23"/>
      <c r="P41" s="23"/>
      <c r="Q41" s="27"/>
      <c r="R41" s="216" t="str">
        <f>IF(B41="","Eingabe unvollständig","")</f>
        <v>Eingabe unvollständig</v>
      </c>
      <c r="S41" s="187"/>
      <c r="T41" s="186"/>
      <c r="U41" s="171" t="str">
        <f t="shared" si="0"/>
        <v>x</v>
      </c>
      <c r="V41" s="186"/>
      <c r="W41" s="186"/>
    </row>
    <row r="42" spans="1:23" x14ac:dyDescent="0.25">
      <c r="A42" s="54"/>
      <c r="B42" s="55">
        <f>SUM(B34:B41)</f>
        <v>0</v>
      </c>
      <c r="C42" s="107">
        <f>SUM(C34:C41)</f>
        <v>0</v>
      </c>
      <c r="D42" s="60"/>
      <c r="E42" s="94">
        <f t="shared" ref="E42:L42" si="11">SUM(E34:E41)</f>
        <v>0</v>
      </c>
      <c r="F42" s="35">
        <f t="shared" si="11"/>
        <v>0</v>
      </c>
      <c r="G42" s="35">
        <f t="shared" si="11"/>
        <v>0</v>
      </c>
      <c r="H42" s="35">
        <f t="shared" si="11"/>
        <v>0</v>
      </c>
      <c r="I42" s="35">
        <f t="shared" si="11"/>
        <v>0</v>
      </c>
      <c r="J42" s="35">
        <f t="shared" si="11"/>
        <v>0</v>
      </c>
      <c r="K42" s="35">
        <f t="shared" si="11"/>
        <v>0</v>
      </c>
      <c r="L42" s="55">
        <f t="shared" si="11"/>
        <v>0</v>
      </c>
      <c r="M42" s="107">
        <f>SUM(E42:L42)</f>
        <v>0</v>
      </c>
      <c r="N42" s="620"/>
      <c r="O42" s="620"/>
      <c r="P42" s="620"/>
      <c r="Q42" s="621"/>
      <c r="R42" s="216" t="str">
        <f>IF(C42&lt;&gt;M42,"Summe in C42 muss gleich hoch sein wie Summe in M42","")</f>
        <v/>
      </c>
      <c r="S42" s="187"/>
      <c r="T42" s="186"/>
      <c r="U42" s="171" t="str">
        <f t="shared" si="0"/>
        <v/>
      </c>
      <c r="V42" s="186"/>
      <c r="W42" s="186"/>
    </row>
    <row r="43" spans="1:23" ht="13.8" x14ac:dyDescent="0.25">
      <c r="A43" s="108"/>
      <c r="B43" s="24"/>
      <c r="C43" s="24"/>
      <c r="D43" s="24"/>
      <c r="E43" s="24"/>
      <c r="F43" s="24"/>
      <c r="G43" s="24"/>
      <c r="H43" s="24"/>
      <c r="I43" s="24"/>
      <c r="J43" s="24"/>
      <c r="K43" s="24"/>
      <c r="L43" s="24"/>
      <c r="M43" s="24"/>
      <c r="N43" s="620"/>
      <c r="O43" s="620"/>
      <c r="P43" s="620"/>
      <c r="Q43" s="621"/>
      <c r="R43" s="186"/>
      <c r="S43" s="187"/>
      <c r="T43" s="186"/>
      <c r="U43" s="171" t="str">
        <f t="shared" si="0"/>
        <v/>
      </c>
      <c r="V43" s="186"/>
      <c r="W43" s="186"/>
    </row>
    <row r="44" spans="1:23" ht="13.8" x14ac:dyDescent="0.25">
      <c r="A44" s="596" t="str">
        <f>F13</f>
        <v>29.2.</v>
      </c>
      <c r="B44" s="597"/>
      <c r="C44" s="597"/>
      <c r="D44" s="597"/>
      <c r="E44" s="597"/>
      <c r="F44" s="597"/>
      <c r="G44" s="597"/>
      <c r="H44" s="597"/>
      <c r="I44" s="597"/>
      <c r="J44" s="597"/>
      <c r="K44" s="597"/>
      <c r="L44" s="597"/>
      <c r="M44" s="598"/>
      <c r="N44" s="24"/>
      <c r="O44" s="24"/>
      <c r="P44" s="24"/>
      <c r="Q44" s="91"/>
      <c r="R44" s="186"/>
      <c r="S44" s="187"/>
      <c r="T44" s="186"/>
      <c r="U44" s="171" t="str">
        <f t="shared" si="0"/>
        <v/>
      </c>
      <c r="V44" s="186"/>
      <c r="W44" s="186"/>
    </row>
    <row r="45" spans="1:23" ht="12.75" customHeight="1" x14ac:dyDescent="0.25">
      <c r="A45" s="605" t="s">
        <v>14</v>
      </c>
      <c r="B45" s="634" t="s">
        <v>39</v>
      </c>
      <c r="C45" s="594" t="s">
        <v>15</v>
      </c>
      <c r="D45" s="92"/>
      <c r="E45" s="631" t="s">
        <v>16</v>
      </c>
      <c r="F45" s="632"/>
      <c r="G45" s="632"/>
      <c r="H45" s="632"/>
      <c r="I45" s="632"/>
      <c r="J45" s="632"/>
      <c r="K45" s="632"/>
      <c r="L45" s="632"/>
      <c r="M45" s="633"/>
      <c r="N45" s="93"/>
      <c r="O45" s="25"/>
      <c r="P45" s="25"/>
      <c r="Q45" s="27"/>
      <c r="R45" s="186"/>
      <c r="S45" s="187"/>
      <c r="T45" s="186"/>
      <c r="U45" s="171" t="str">
        <f t="shared" si="0"/>
        <v/>
      </c>
      <c r="V45" s="186"/>
      <c r="W45" s="186"/>
    </row>
    <row r="46" spans="1:23" ht="21" customHeight="1" x14ac:dyDescent="0.25">
      <c r="A46" s="613"/>
      <c r="B46" s="635"/>
      <c r="C46" s="595"/>
      <c r="D46" s="92"/>
      <c r="E46" s="94">
        <v>0</v>
      </c>
      <c r="F46" s="35">
        <v>1</v>
      </c>
      <c r="G46" s="35">
        <v>2</v>
      </c>
      <c r="H46" s="35">
        <v>3</v>
      </c>
      <c r="I46" s="35">
        <v>4</v>
      </c>
      <c r="J46" s="35">
        <v>5</v>
      </c>
      <c r="K46" s="35">
        <v>6</v>
      </c>
      <c r="L46" s="35">
        <v>7</v>
      </c>
      <c r="M46" s="95"/>
      <c r="N46" s="25"/>
      <c r="O46" s="25"/>
      <c r="P46" s="25"/>
      <c r="Q46" s="27"/>
      <c r="R46" s="186"/>
      <c r="S46" s="187"/>
      <c r="T46" s="186"/>
      <c r="U46" s="171" t="str">
        <f t="shared" si="0"/>
        <v/>
      </c>
      <c r="V46" s="186"/>
      <c r="W46" s="186"/>
    </row>
    <row r="47" spans="1:23" x14ac:dyDescent="0.25">
      <c r="A47" s="109">
        <v>0</v>
      </c>
      <c r="B47" s="97"/>
      <c r="C47" s="204"/>
      <c r="D47" s="92"/>
      <c r="E47" s="98"/>
      <c r="F47" s="97"/>
      <c r="G47" s="99"/>
      <c r="H47" s="99"/>
      <c r="I47" s="99"/>
      <c r="J47" s="99"/>
      <c r="K47" s="99"/>
      <c r="L47" s="99"/>
      <c r="M47" s="100"/>
      <c r="N47" s="25"/>
      <c r="O47" s="25"/>
      <c r="P47" s="25"/>
      <c r="Q47" s="27"/>
      <c r="R47" s="215" t="str">
        <f t="shared" ref="R47:R53" si="12">IF(OR(B47="",C47="")=TRUE,"Eingabe unvollständig",IF(B47&lt;C47,"Wert in Spalte C kann nicht größer sein als jener in Spalte B",""))</f>
        <v>Eingabe unvollständig</v>
      </c>
      <c r="S47" s="187"/>
      <c r="T47" s="186"/>
      <c r="U47" s="171" t="str">
        <f t="shared" si="0"/>
        <v>x</v>
      </c>
      <c r="V47" s="186"/>
      <c r="W47" s="186"/>
    </row>
    <row r="48" spans="1:23" x14ac:dyDescent="0.25">
      <c r="A48" s="110">
        <v>1</v>
      </c>
      <c r="B48" s="99"/>
      <c r="C48" s="205"/>
      <c r="D48" s="92"/>
      <c r="E48" s="102"/>
      <c r="F48" s="44"/>
      <c r="G48" s="99"/>
      <c r="H48" s="99"/>
      <c r="I48" s="99"/>
      <c r="J48" s="99"/>
      <c r="K48" s="99"/>
      <c r="L48" s="99"/>
      <c r="M48" s="100"/>
      <c r="N48" s="23"/>
      <c r="O48" s="23"/>
      <c r="P48" s="23"/>
      <c r="Q48" s="27"/>
      <c r="R48" s="215" t="str">
        <f t="shared" si="12"/>
        <v>Eingabe unvollständig</v>
      </c>
      <c r="S48" s="187"/>
      <c r="T48" s="186"/>
      <c r="U48" s="171" t="str">
        <f t="shared" si="0"/>
        <v>x</v>
      </c>
      <c r="V48" s="186"/>
      <c r="W48" s="186"/>
    </row>
    <row r="49" spans="1:23" x14ac:dyDescent="0.25">
      <c r="A49" s="110">
        <v>2</v>
      </c>
      <c r="B49" s="99"/>
      <c r="C49" s="205"/>
      <c r="D49" s="92"/>
      <c r="E49" s="102"/>
      <c r="F49" s="44"/>
      <c r="G49" s="44"/>
      <c r="H49" s="99"/>
      <c r="I49" s="99"/>
      <c r="J49" s="99"/>
      <c r="K49" s="99"/>
      <c r="L49" s="99"/>
      <c r="M49" s="100"/>
      <c r="N49" s="23"/>
      <c r="O49" s="23"/>
      <c r="P49" s="23"/>
      <c r="Q49" s="27"/>
      <c r="R49" s="215" t="str">
        <f t="shared" si="12"/>
        <v>Eingabe unvollständig</v>
      </c>
      <c r="S49" s="187"/>
      <c r="T49" s="186"/>
      <c r="U49" s="171" t="str">
        <f t="shared" si="0"/>
        <v>x</v>
      </c>
      <c r="V49" s="186"/>
      <c r="W49" s="186"/>
    </row>
    <row r="50" spans="1:23" x14ac:dyDescent="0.25">
      <c r="A50" s="110">
        <v>3</v>
      </c>
      <c r="B50" s="99"/>
      <c r="C50" s="205"/>
      <c r="D50" s="92"/>
      <c r="E50" s="102"/>
      <c r="F50" s="44"/>
      <c r="G50" s="44"/>
      <c r="H50" s="44"/>
      <c r="I50" s="99"/>
      <c r="J50" s="99"/>
      <c r="K50" s="99"/>
      <c r="L50" s="99"/>
      <c r="M50" s="100"/>
      <c r="N50" s="23"/>
      <c r="O50" s="23"/>
      <c r="P50" s="23"/>
      <c r="Q50" s="27"/>
      <c r="R50" s="215" t="str">
        <f t="shared" si="12"/>
        <v>Eingabe unvollständig</v>
      </c>
      <c r="S50" s="187"/>
      <c r="T50" s="186"/>
      <c r="U50" s="171" t="str">
        <f t="shared" si="0"/>
        <v>x</v>
      </c>
      <c r="V50" s="186"/>
      <c r="W50" s="186"/>
    </row>
    <row r="51" spans="1:23" x14ac:dyDescent="0.25">
      <c r="A51" s="110">
        <v>4</v>
      </c>
      <c r="B51" s="99"/>
      <c r="C51" s="205"/>
      <c r="D51" s="92"/>
      <c r="E51" s="102"/>
      <c r="F51" s="44"/>
      <c r="G51" s="44"/>
      <c r="H51" s="44"/>
      <c r="I51" s="44"/>
      <c r="J51" s="99"/>
      <c r="K51" s="99"/>
      <c r="L51" s="99"/>
      <c r="M51" s="100"/>
      <c r="N51" s="23"/>
      <c r="O51" s="23"/>
      <c r="P51" s="23"/>
      <c r="Q51" s="27"/>
      <c r="R51" s="215" t="str">
        <f t="shared" si="12"/>
        <v>Eingabe unvollständig</v>
      </c>
      <c r="S51" s="187"/>
      <c r="T51" s="186"/>
      <c r="U51" s="171" t="str">
        <f t="shared" si="0"/>
        <v>x</v>
      </c>
      <c r="V51" s="186"/>
      <c r="W51" s="186"/>
    </row>
    <row r="52" spans="1:23" x14ac:dyDescent="0.25">
      <c r="A52" s="110">
        <v>5</v>
      </c>
      <c r="B52" s="99"/>
      <c r="C52" s="205"/>
      <c r="D52" s="92"/>
      <c r="E52" s="102"/>
      <c r="F52" s="44"/>
      <c r="G52" s="44"/>
      <c r="H52" s="44"/>
      <c r="I52" s="44"/>
      <c r="J52" s="44"/>
      <c r="K52" s="99"/>
      <c r="L52" s="99"/>
      <c r="M52" s="100"/>
      <c r="N52" s="23"/>
      <c r="O52" s="23"/>
      <c r="P52" s="23"/>
      <c r="Q52" s="27"/>
      <c r="R52" s="215" t="str">
        <f t="shared" si="12"/>
        <v>Eingabe unvollständig</v>
      </c>
      <c r="S52" s="187"/>
      <c r="T52" s="186"/>
      <c r="U52" s="171" t="str">
        <f t="shared" si="0"/>
        <v>x</v>
      </c>
      <c r="V52" s="186"/>
      <c r="W52" s="186"/>
    </row>
    <row r="53" spans="1:23" x14ac:dyDescent="0.25">
      <c r="A53" s="101">
        <v>6</v>
      </c>
      <c r="B53" s="99"/>
      <c r="C53" s="205"/>
      <c r="D53" s="92"/>
      <c r="E53" s="102"/>
      <c r="F53" s="44"/>
      <c r="G53" s="44"/>
      <c r="H53" s="44"/>
      <c r="I53" s="44"/>
      <c r="J53" s="44"/>
      <c r="K53" s="44"/>
      <c r="L53" s="99"/>
      <c r="M53" s="100"/>
      <c r="N53" s="23"/>
      <c r="O53" s="23"/>
      <c r="P53" s="23"/>
      <c r="Q53" s="27"/>
      <c r="R53" s="215" t="str">
        <f t="shared" si="12"/>
        <v>Eingabe unvollständig</v>
      </c>
      <c r="S53" s="187"/>
      <c r="T53" s="186"/>
      <c r="U53" s="171" t="str">
        <f t="shared" si="0"/>
        <v>x</v>
      </c>
      <c r="V53" s="186"/>
      <c r="W53" s="186"/>
    </row>
    <row r="54" spans="1:23" ht="13.5" customHeight="1" x14ac:dyDescent="0.25">
      <c r="A54" s="103">
        <v>7</v>
      </c>
      <c r="B54" s="104"/>
      <c r="C54" s="212"/>
      <c r="D54" s="92"/>
      <c r="E54" s="105"/>
      <c r="F54" s="55"/>
      <c r="G54" s="44"/>
      <c r="H54" s="44"/>
      <c r="I54" s="44"/>
      <c r="J54" s="44"/>
      <c r="K54" s="44"/>
      <c r="L54" s="106"/>
      <c r="M54" s="107" t="s">
        <v>9</v>
      </c>
      <c r="N54" s="23"/>
      <c r="O54" s="23"/>
      <c r="P54" s="23"/>
      <c r="Q54" s="27"/>
      <c r="R54" s="216" t="str">
        <f>IF(B54="","Eingabe unvollständig","")</f>
        <v>Eingabe unvollständig</v>
      </c>
      <c r="S54" s="187"/>
      <c r="T54" s="186"/>
      <c r="U54" s="171" t="str">
        <f t="shared" si="0"/>
        <v>x</v>
      </c>
      <c r="V54" s="186"/>
      <c r="W54" s="186"/>
    </row>
    <row r="55" spans="1:23" ht="13.5" customHeight="1" x14ac:dyDescent="0.25">
      <c r="A55" s="54"/>
      <c r="B55" s="55">
        <f>SUM(B47:B54)</f>
        <v>0</v>
      </c>
      <c r="C55" s="107">
        <f>SUM(C47:C54)</f>
        <v>0</v>
      </c>
      <c r="D55" s="60"/>
      <c r="E55" s="94">
        <f t="shared" ref="E55:L55" si="13">SUM(E47:E54)</f>
        <v>0</v>
      </c>
      <c r="F55" s="35">
        <f t="shared" si="13"/>
        <v>0</v>
      </c>
      <c r="G55" s="35">
        <f t="shared" si="13"/>
        <v>0</v>
      </c>
      <c r="H55" s="35">
        <f t="shared" si="13"/>
        <v>0</v>
      </c>
      <c r="I55" s="35">
        <f t="shared" si="13"/>
        <v>0</v>
      </c>
      <c r="J55" s="35">
        <f t="shared" si="13"/>
        <v>0</v>
      </c>
      <c r="K55" s="35">
        <f t="shared" si="13"/>
        <v>0</v>
      </c>
      <c r="L55" s="55">
        <f t="shared" si="13"/>
        <v>0</v>
      </c>
      <c r="M55" s="107">
        <f>SUM(E55:L55)</f>
        <v>0</v>
      </c>
      <c r="N55" s="620"/>
      <c r="O55" s="620"/>
      <c r="P55" s="620"/>
      <c r="Q55" s="621"/>
      <c r="R55" s="216" t="str">
        <f>IF(C55&lt;&gt;M55,"Summe in C55 muss gleich hoch sein wie Summe in M55","")</f>
        <v/>
      </c>
      <c r="S55" s="187"/>
      <c r="T55" s="186"/>
      <c r="U55" s="171" t="str">
        <f t="shared" si="0"/>
        <v/>
      </c>
      <c r="V55" s="186"/>
      <c r="W55" s="186"/>
    </row>
    <row r="56" spans="1:23" ht="13.5" customHeight="1" x14ac:dyDescent="0.25">
      <c r="A56" s="108"/>
      <c r="B56" s="24"/>
      <c r="C56" s="24"/>
      <c r="D56" s="24"/>
      <c r="E56" s="24"/>
      <c r="F56" s="24"/>
      <c r="G56" s="24"/>
      <c r="H56" s="24"/>
      <c r="I56" s="24"/>
      <c r="J56" s="24"/>
      <c r="K56" s="24"/>
      <c r="L56" s="24"/>
      <c r="M56" s="24"/>
      <c r="N56" s="620"/>
      <c r="O56" s="620"/>
      <c r="P56" s="620"/>
      <c r="Q56" s="621"/>
      <c r="R56" s="217"/>
      <c r="S56" s="187"/>
      <c r="T56" s="186"/>
      <c r="U56" s="171" t="str">
        <f t="shared" si="0"/>
        <v/>
      </c>
      <c r="V56" s="186"/>
      <c r="W56" s="186"/>
    </row>
    <row r="57" spans="1:23" ht="13.8" x14ac:dyDescent="0.25">
      <c r="A57" s="596" t="str">
        <f>H13</f>
        <v>31.3.</v>
      </c>
      <c r="B57" s="597"/>
      <c r="C57" s="597"/>
      <c r="D57" s="597"/>
      <c r="E57" s="597"/>
      <c r="F57" s="597"/>
      <c r="G57" s="597"/>
      <c r="H57" s="597"/>
      <c r="I57" s="597"/>
      <c r="J57" s="597"/>
      <c r="K57" s="597"/>
      <c r="L57" s="597"/>
      <c r="M57" s="598"/>
      <c r="N57" s="24"/>
      <c r="O57" s="24"/>
      <c r="P57" s="24"/>
      <c r="Q57" s="91"/>
      <c r="R57" s="217"/>
      <c r="S57" s="187"/>
      <c r="T57" s="186"/>
      <c r="U57" s="171" t="str">
        <f t="shared" si="0"/>
        <v/>
      </c>
      <c r="V57" s="186"/>
      <c r="W57" s="186"/>
    </row>
    <row r="58" spans="1:23" ht="12.75" customHeight="1" x14ac:dyDescent="0.25">
      <c r="A58" s="605" t="s">
        <v>14</v>
      </c>
      <c r="B58" s="634" t="s">
        <v>39</v>
      </c>
      <c r="C58" s="594" t="s">
        <v>15</v>
      </c>
      <c r="D58" s="92"/>
      <c r="E58" s="631" t="s">
        <v>16</v>
      </c>
      <c r="F58" s="632"/>
      <c r="G58" s="632"/>
      <c r="H58" s="632"/>
      <c r="I58" s="632"/>
      <c r="J58" s="632"/>
      <c r="K58" s="632"/>
      <c r="L58" s="632"/>
      <c r="M58" s="633"/>
      <c r="N58" s="93"/>
      <c r="O58" s="25"/>
      <c r="P58" s="25"/>
      <c r="Q58" s="27"/>
      <c r="R58" s="217"/>
      <c r="S58" s="187"/>
      <c r="T58" s="186"/>
      <c r="U58" s="171" t="str">
        <f t="shared" si="0"/>
        <v/>
      </c>
      <c r="V58" s="186"/>
      <c r="W58" s="186"/>
    </row>
    <row r="59" spans="1:23" ht="21" customHeight="1" x14ac:dyDescent="0.25">
      <c r="A59" s="613"/>
      <c r="B59" s="635"/>
      <c r="C59" s="595"/>
      <c r="D59" s="92"/>
      <c r="E59" s="94">
        <v>0</v>
      </c>
      <c r="F59" s="35">
        <v>1</v>
      </c>
      <c r="G59" s="35">
        <v>2</v>
      </c>
      <c r="H59" s="35">
        <v>3</v>
      </c>
      <c r="I59" s="35">
        <v>4</v>
      </c>
      <c r="J59" s="35">
        <v>5</v>
      </c>
      <c r="K59" s="35">
        <v>6</v>
      </c>
      <c r="L59" s="35">
        <v>7</v>
      </c>
      <c r="M59" s="95"/>
      <c r="N59" s="25"/>
      <c r="O59" s="25"/>
      <c r="P59" s="25"/>
      <c r="Q59" s="27"/>
      <c r="R59" s="217"/>
      <c r="S59" s="187"/>
      <c r="T59" s="186"/>
      <c r="U59" s="171" t="str">
        <f t="shared" si="0"/>
        <v/>
      </c>
      <c r="V59" s="186"/>
      <c r="W59" s="186"/>
    </row>
    <row r="60" spans="1:23" x14ac:dyDescent="0.25">
      <c r="A60" s="109">
        <v>0</v>
      </c>
      <c r="B60" s="97"/>
      <c r="C60" s="204"/>
      <c r="D60" s="92"/>
      <c r="E60" s="98"/>
      <c r="F60" s="97"/>
      <c r="G60" s="99"/>
      <c r="H60" s="99"/>
      <c r="I60" s="99"/>
      <c r="J60" s="99"/>
      <c r="K60" s="99"/>
      <c r="L60" s="99"/>
      <c r="M60" s="100"/>
      <c r="N60" s="25"/>
      <c r="O60" s="25"/>
      <c r="P60" s="25"/>
      <c r="Q60" s="27"/>
      <c r="R60" s="215" t="str">
        <f t="shared" ref="R60:R66" si="14">IF(OR(B60="",C60="")=TRUE,"Eingabe unvollständig",IF(B60&lt;C60,"Wert in Spalte C kann nicht größer sein als jener in Spalte B",""))</f>
        <v>Eingabe unvollständig</v>
      </c>
      <c r="S60" s="187"/>
      <c r="T60" s="186"/>
      <c r="U60" s="171" t="str">
        <f t="shared" si="0"/>
        <v>x</v>
      </c>
      <c r="V60" s="186"/>
      <c r="W60" s="186"/>
    </row>
    <row r="61" spans="1:23" x14ac:dyDescent="0.25">
      <c r="A61" s="110">
        <v>1</v>
      </c>
      <c r="B61" s="99"/>
      <c r="C61" s="205"/>
      <c r="D61" s="92"/>
      <c r="E61" s="102"/>
      <c r="F61" s="44"/>
      <c r="G61" s="99"/>
      <c r="H61" s="99"/>
      <c r="I61" s="99"/>
      <c r="J61" s="99"/>
      <c r="K61" s="99"/>
      <c r="L61" s="99"/>
      <c r="M61" s="100"/>
      <c r="N61" s="23"/>
      <c r="O61" s="23"/>
      <c r="P61" s="23"/>
      <c r="Q61" s="27"/>
      <c r="R61" s="215" t="str">
        <f t="shared" si="14"/>
        <v>Eingabe unvollständig</v>
      </c>
      <c r="S61" s="187"/>
      <c r="T61" s="186"/>
      <c r="U61" s="171" t="str">
        <f t="shared" si="0"/>
        <v>x</v>
      </c>
      <c r="V61" s="186"/>
      <c r="W61" s="186"/>
    </row>
    <row r="62" spans="1:23" x14ac:dyDescent="0.25">
      <c r="A62" s="110">
        <v>2</v>
      </c>
      <c r="B62" s="99"/>
      <c r="C62" s="205"/>
      <c r="D62" s="92"/>
      <c r="E62" s="102"/>
      <c r="F62" s="44"/>
      <c r="G62" s="44"/>
      <c r="H62" s="99"/>
      <c r="I62" s="99"/>
      <c r="J62" s="99"/>
      <c r="K62" s="99"/>
      <c r="L62" s="99"/>
      <c r="M62" s="100"/>
      <c r="N62" s="23"/>
      <c r="O62" s="23"/>
      <c r="P62" s="23"/>
      <c r="Q62" s="27"/>
      <c r="R62" s="215" t="str">
        <f t="shared" si="14"/>
        <v>Eingabe unvollständig</v>
      </c>
      <c r="S62" s="187"/>
      <c r="T62" s="186"/>
      <c r="U62" s="171" t="str">
        <f t="shared" si="0"/>
        <v>x</v>
      </c>
      <c r="V62" s="186"/>
      <c r="W62" s="186"/>
    </row>
    <row r="63" spans="1:23" x14ac:dyDescent="0.25">
      <c r="A63" s="110">
        <v>3</v>
      </c>
      <c r="B63" s="99"/>
      <c r="C63" s="205"/>
      <c r="D63" s="92"/>
      <c r="E63" s="102"/>
      <c r="F63" s="44"/>
      <c r="G63" s="44"/>
      <c r="H63" s="44"/>
      <c r="I63" s="99"/>
      <c r="J63" s="99"/>
      <c r="K63" s="99"/>
      <c r="L63" s="99"/>
      <c r="M63" s="100"/>
      <c r="N63" s="23"/>
      <c r="O63" s="23"/>
      <c r="P63" s="23"/>
      <c r="Q63" s="27"/>
      <c r="R63" s="215" t="str">
        <f t="shared" si="14"/>
        <v>Eingabe unvollständig</v>
      </c>
      <c r="S63" s="187"/>
      <c r="T63" s="186"/>
      <c r="U63" s="171" t="str">
        <f t="shared" si="0"/>
        <v>x</v>
      </c>
      <c r="V63" s="186"/>
      <c r="W63" s="186"/>
    </row>
    <row r="64" spans="1:23" x14ac:dyDescent="0.25">
      <c r="A64" s="110">
        <v>4</v>
      </c>
      <c r="B64" s="99"/>
      <c r="C64" s="205"/>
      <c r="D64" s="92"/>
      <c r="E64" s="102"/>
      <c r="F64" s="44"/>
      <c r="G64" s="44"/>
      <c r="H64" s="44"/>
      <c r="I64" s="44"/>
      <c r="J64" s="99"/>
      <c r="K64" s="99"/>
      <c r="L64" s="99"/>
      <c r="M64" s="100"/>
      <c r="N64" s="23"/>
      <c r="O64" s="23"/>
      <c r="P64" s="23"/>
      <c r="Q64" s="27"/>
      <c r="R64" s="215" t="str">
        <f t="shared" si="14"/>
        <v>Eingabe unvollständig</v>
      </c>
      <c r="S64" s="187"/>
      <c r="T64" s="186"/>
      <c r="U64" s="171" t="str">
        <f t="shared" si="0"/>
        <v>x</v>
      </c>
      <c r="V64" s="186"/>
      <c r="W64" s="186"/>
    </row>
    <row r="65" spans="1:23" x14ac:dyDescent="0.25">
      <c r="A65" s="110">
        <v>5</v>
      </c>
      <c r="B65" s="99"/>
      <c r="C65" s="205"/>
      <c r="D65" s="92"/>
      <c r="E65" s="102"/>
      <c r="F65" s="44"/>
      <c r="G65" s="44"/>
      <c r="H65" s="44"/>
      <c r="I65" s="44"/>
      <c r="J65" s="44"/>
      <c r="K65" s="99"/>
      <c r="L65" s="99"/>
      <c r="M65" s="100"/>
      <c r="N65" s="23"/>
      <c r="O65" s="23"/>
      <c r="P65" s="23"/>
      <c r="Q65" s="27"/>
      <c r="R65" s="215" t="str">
        <f t="shared" si="14"/>
        <v>Eingabe unvollständig</v>
      </c>
      <c r="S65" s="187"/>
      <c r="T65" s="186"/>
      <c r="U65" s="171" t="str">
        <f t="shared" si="0"/>
        <v>x</v>
      </c>
      <c r="V65" s="186"/>
      <c r="W65" s="186"/>
    </row>
    <row r="66" spans="1:23" x14ac:dyDescent="0.25">
      <c r="A66" s="101">
        <v>6</v>
      </c>
      <c r="B66" s="99"/>
      <c r="C66" s="205"/>
      <c r="D66" s="92"/>
      <c r="E66" s="102"/>
      <c r="F66" s="44"/>
      <c r="G66" s="44"/>
      <c r="H66" s="44"/>
      <c r="I66" s="44"/>
      <c r="J66" s="44"/>
      <c r="K66" s="44"/>
      <c r="L66" s="99"/>
      <c r="M66" s="100"/>
      <c r="N66" s="23"/>
      <c r="O66" s="23"/>
      <c r="P66" s="23"/>
      <c r="Q66" s="27"/>
      <c r="R66" s="215" t="str">
        <f t="shared" si="14"/>
        <v>Eingabe unvollständig</v>
      </c>
      <c r="S66" s="187"/>
      <c r="T66" s="186"/>
      <c r="U66" s="171" t="str">
        <f t="shared" ref="U66:U134" si="15">IF(R66="","","x")</f>
        <v>x</v>
      </c>
      <c r="V66" s="186"/>
      <c r="W66" s="186"/>
    </row>
    <row r="67" spans="1:23" x14ac:dyDescent="0.25">
      <c r="A67" s="103">
        <v>7</v>
      </c>
      <c r="B67" s="104"/>
      <c r="C67" s="212"/>
      <c r="D67" s="92"/>
      <c r="E67" s="105"/>
      <c r="F67" s="55"/>
      <c r="G67" s="44"/>
      <c r="H67" s="44"/>
      <c r="I67" s="44"/>
      <c r="J67" s="44"/>
      <c r="K67" s="44"/>
      <c r="L67" s="106"/>
      <c r="M67" s="107" t="s">
        <v>9</v>
      </c>
      <c r="N67" s="23"/>
      <c r="O67" s="23"/>
      <c r="P67" s="23"/>
      <c r="Q67" s="27"/>
      <c r="R67" s="216" t="str">
        <f>IF(B67="","Eingabe unvollständig","")</f>
        <v>Eingabe unvollständig</v>
      </c>
      <c r="S67" s="187"/>
      <c r="T67" s="186"/>
      <c r="U67" s="171" t="str">
        <f t="shared" si="15"/>
        <v>x</v>
      </c>
      <c r="V67" s="186"/>
      <c r="W67" s="186"/>
    </row>
    <row r="68" spans="1:23" x14ac:dyDescent="0.25">
      <c r="A68" s="54"/>
      <c r="B68" s="55">
        <f>SUM(B60:B67)</f>
        <v>0</v>
      </c>
      <c r="C68" s="107">
        <f>SUM(C60:C67)</f>
        <v>0</v>
      </c>
      <c r="D68" s="60"/>
      <c r="E68" s="94">
        <f t="shared" ref="E68:L68" si="16">SUM(E60:E67)</f>
        <v>0</v>
      </c>
      <c r="F68" s="35">
        <f t="shared" si="16"/>
        <v>0</v>
      </c>
      <c r="G68" s="35">
        <f t="shared" si="16"/>
        <v>0</v>
      </c>
      <c r="H68" s="35">
        <f t="shared" si="16"/>
        <v>0</v>
      </c>
      <c r="I68" s="35">
        <f t="shared" si="16"/>
        <v>0</v>
      </c>
      <c r="J68" s="35">
        <f t="shared" si="16"/>
        <v>0</v>
      </c>
      <c r="K68" s="35">
        <f t="shared" si="16"/>
        <v>0</v>
      </c>
      <c r="L68" s="55">
        <f t="shared" si="16"/>
        <v>0</v>
      </c>
      <c r="M68" s="107">
        <f>SUM(E68:L68)</f>
        <v>0</v>
      </c>
      <c r="N68" s="620"/>
      <c r="O68" s="620"/>
      <c r="P68" s="620"/>
      <c r="Q68" s="621"/>
      <c r="R68" s="216" t="str">
        <f>IF(C68&lt;&gt;M68,"Summe in C68 muss gleich hoch sein wie Summe in M68","")</f>
        <v/>
      </c>
      <c r="S68" s="187"/>
      <c r="T68" s="186"/>
      <c r="U68" s="171" t="str">
        <f t="shared" si="15"/>
        <v/>
      </c>
      <c r="V68" s="186"/>
      <c r="W68" s="186"/>
    </row>
    <row r="69" spans="1:23" ht="13.8" x14ac:dyDescent="0.25">
      <c r="A69" s="108"/>
      <c r="B69" s="24"/>
      <c r="C69" s="24"/>
      <c r="D69" s="24"/>
      <c r="E69" s="24"/>
      <c r="F69" s="24"/>
      <c r="G69" s="24"/>
      <c r="H69" s="24"/>
      <c r="I69" s="24"/>
      <c r="J69" s="24"/>
      <c r="K69" s="24"/>
      <c r="L69" s="24"/>
      <c r="M69" s="24"/>
      <c r="N69" s="620"/>
      <c r="O69" s="620"/>
      <c r="P69" s="620"/>
      <c r="Q69" s="621"/>
      <c r="R69" s="217"/>
      <c r="S69" s="187"/>
      <c r="T69" s="186"/>
      <c r="U69" s="171" t="str">
        <f t="shared" si="15"/>
        <v/>
      </c>
      <c r="V69" s="186"/>
      <c r="W69" s="186"/>
    </row>
    <row r="70" spans="1:23" ht="15.75" customHeight="1" x14ac:dyDescent="0.25">
      <c r="A70" s="596" t="str">
        <f>J13</f>
        <v>30.4.</v>
      </c>
      <c r="B70" s="597"/>
      <c r="C70" s="597"/>
      <c r="D70" s="597"/>
      <c r="E70" s="597"/>
      <c r="F70" s="597"/>
      <c r="G70" s="597"/>
      <c r="H70" s="597"/>
      <c r="I70" s="597"/>
      <c r="J70" s="597"/>
      <c r="K70" s="597"/>
      <c r="L70" s="597"/>
      <c r="M70" s="598"/>
      <c r="N70" s="24"/>
      <c r="O70" s="24"/>
      <c r="P70" s="24"/>
      <c r="Q70" s="91"/>
      <c r="R70" s="217"/>
      <c r="S70" s="187"/>
      <c r="T70" s="186"/>
      <c r="U70" s="171" t="str">
        <f t="shared" si="15"/>
        <v/>
      </c>
      <c r="V70" s="186"/>
      <c r="W70" s="186"/>
    </row>
    <row r="71" spans="1:23" ht="12.75" customHeight="1" x14ac:dyDescent="0.25">
      <c r="A71" s="605" t="s">
        <v>14</v>
      </c>
      <c r="B71" s="634" t="s">
        <v>39</v>
      </c>
      <c r="C71" s="594" t="s">
        <v>15</v>
      </c>
      <c r="D71" s="92"/>
      <c r="E71" s="631" t="s">
        <v>16</v>
      </c>
      <c r="F71" s="632"/>
      <c r="G71" s="632"/>
      <c r="H71" s="632"/>
      <c r="I71" s="632"/>
      <c r="J71" s="632"/>
      <c r="K71" s="632"/>
      <c r="L71" s="632"/>
      <c r="M71" s="633"/>
      <c r="N71" s="93"/>
      <c r="O71" s="25"/>
      <c r="P71" s="25"/>
      <c r="Q71" s="27"/>
      <c r="R71" s="217"/>
      <c r="S71" s="187"/>
      <c r="T71" s="186"/>
      <c r="U71" s="171" t="str">
        <f t="shared" si="15"/>
        <v/>
      </c>
      <c r="V71" s="186"/>
      <c r="W71" s="186"/>
    </row>
    <row r="72" spans="1:23" ht="21" customHeight="1" x14ac:dyDescent="0.25">
      <c r="A72" s="613"/>
      <c r="B72" s="635"/>
      <c r="C72" s="595"/>
      <c r="D72" s="92"/>
      <c r="E72" s="94">
        <v>0</v>
      </c>
      <c r="F72" s="35">
        <v>1</v>
      </c>
      <c r="G72" s="35">
        <v>2</v>
      </c>
      <c r="H72" s="35">
        <v>3</v>
      </c>
      <c r="I72" s="35">
        <v>4</v>
      </c>
      <c r="J72" s="35">
        <v>5</v>
      </c>
      <c r="K72" s="35">
        <v>6</v>
      </c>
      <c r="L72" s="35">
        <v>7</v>
      </c>
      <c r="M72" s="95"/>
      <c r="N72" s="25"/>
      <c r="O72" s="25"/>
      <c r="P72" s="25"/>
      <c r="Q72" s="27"/>
      <c r="R72" s="217"/>
      <c r="S72" s="187"/>
      <c r="T72" s="186"/>
      <c r="U72" s="171" t="str">
        <f t="shared" si="15"/>
        <v/>
      </c>
      <c r="V72" s="186"/>
      <c r="W72" s="186"/>
    </row>
    <row r="73" spans="1:23" ht="12.75" customHeight="1" x14ac:dyDescent="0.25">
      <c r="A73" s="109">
        <v>0</v>
      </c>
      <c r="B73" s="97"/>
      <c r="C73" s="204"/>
      <c r="D73" s="92"/>
      <c r="E73" s="98"/>
      <c r="F73" s="97"/>
      <c r="G73" s="99"/>
      <c r="H73" s="99"/>
      <c r="I73" s="99"/>
      <c r="J73" s="99"/>
      <c r="K73" s="99"/>
      <c r="L73" s="99"/>
      <c r="M73" s="100"/>
      <c r="N73" s="25"/>
      <c r="O73" s="25"/>
      <c r="P73" s="25"/>
      <c r="Q73" s="27"/>
      <c r="R73" s="215" t="str">
        <f t="shared" ref="R73:R79" si="17">IF(OR(B73="",C73="")=TRUE,"Eingabe unvollständig",IF(B73&lt;C73,"Wert in Spalte C kann nicht größer sein als jener in Spalte B",""))</f>
        <v>Eingabe unvollständig</v>
      </c>
      <c r="S73" s="187"/>
      <c r="T73" s="186"/>
      <c r="U73" s="171" t="str">
        <f t="shared" si="15"/>
        <v>x</v>
      </c>
      <c r="V73" s="186"/>
      <c r="W73" s="186"/>
    </row>
    <row r="74" spans="1:23" ht="12.75" customHeight="1" x14ac:dyDescent="0.25">
      <c r="A74" s="110">
        <v>1</v>
      </c>
      <c r="B74" s="99"/>
      <c r="C74" s="205"/>
      <c r="D74" s="92"/>
      <c r="E74" s="102"/>
      <c r="F74" s="44"/>
      <c r="G74" s="99"/>
      <c r="H74" s="99"/>
      <c r="I74" s="99"/>
      <c r="J74" s="99"/>
      <c r="K74" s="99"/>
      <c r="L74" s="99"/>
      <c r="M74" s="100"/>
      <c r="N74" s="23"/>
      <c r="O74" s="23"/>
      <c r="P74" s="23"/>
      <c r="Q74" s="27"/>
      <c r="R74" s="215" t="str">
        <f t="shared" si="17"/>
        <v>Eingabe unvollständig</v>
      </c>
      <c r="S74" s="186"/>
      <c r="T74" s="186"/>
      <c r="U74" s="171" t="str">
        <f t="shared" si="15"/>
        <v>x</v>
      </c>
    </row>
    <row r="75" spans="1:23" ht="12.75" customHeight="1" x14ac:dyDescent="0.25">
      <c r="A75" s="110">
        <v>2</v>
      </c>
      <c r="B75" s="99"/>
      <c r="C75" s="205"/>
      <c r="D75" s="92"/>
      <c r="E75" s="102"/>
      <c r="F75" s="44"/>
      <c r="G75" s="44"/>
      <c r="H75" s="99"/>
      <c r="I75" s="99"/>
      <c r="J75" s="99"/>
      <c r="K75" s="99"/>
      <c r="L75" s="99"/>
      <c r="M75" s="100"/>
      <c r="N75" s="23"/>
      <c r="O75" s="23"/>
      <c r="P75" s="23"/>
      <c r="Q75" s="27"/>
      <c r="R75" s="215" t="str">
        <f t="shared" si="17"/>
        <v>Eingabe unvollständig</v>
      </c>
      <c r="S75" s="186"/>
      <c r="T75" s="186"/>
      <c r="U75" s="171" t="str">
        <f t="shared" si="15"/>
        <v>x</v>
      </c>
    </row>
    <row r="76" spans="1:23" ht="12.75" customHeight="1" x14ac:dyDescent="0.25">
      <c r="A76" s="110">
        <v>3</v>
      </c>
      <c r="B76" s="99"/>
      <c r="C76" s="205"/>
      <c r="D76" s="92"/>
      <c r="E76" s="102"/>
      <c r="F76" s="44"/>
      <c r="G76" s="44"/>
      <c r="H76" s="44"/>
      <c r="I76" s="99"/>
      <c r="J76" s="99"/>
      <c r="K76" s="99"/>
      <c r="L76" s="99"/>
      <c r="M76" s="100"/>
      <c r="N76" s="23"/>
      <c r="O76" s="23"/>
      <c r="P76" s="23"/>
      <c r="Q76" s="27"/>
      <c r="R76" s="215" t="str">
        <f t="shared" si="17"/>
        <v>Eingabe unvollständig</v>
      </c>
      <c r="S76" s="186"/>
      <c r="T76" s="186"/>
      <c r="U76" s="171" t="str">
        <f t="shared" si="15"/>
        <v>x</v>
      </c>
    </row>
    <row r="77" spans="1:23" ht="12.75" customHeight="1" x14ac:dyDescent="0.25">
      <c r="A77" s="110">
        <v>4</v>
      </c>
      <c r="B77" s="99"/>
      <c r="C77" s="205"/>
      <c r="D77" s="92"/>
      <c r="E77" s="102"/>
      <c r="F77" s="44"/>
      <c r="G77" s="44"/>
      <c r="H77" s="44"/>
      <c r="I77" s="44"/>
      <c r="J77" s="99"/>
      <c r="K77" s="99"/>
      <c r="L77" s="99"/>
      <c r="M77" s="100"/>
      <c r="N77" s="23"/>
      <c r="O77" s="23"/>
      <c r="P77" s="23"/>
      <c r="Q77" s="27"/>
      <c r="R77" s="215" t="str">
        <f t="shared" si="17"/>
        <v>Eingabe unvollständig</v>
      </c>
      <c r="S77" s="186"/>
      <c r="T77" s="186"/>
      <c r="U77" s="171" t="str">
        <f t="shared" si="15"/>
        <v>x</v>
      </c>
    </row>
    <row r="78" spans="1:23" ht="12.75" customHeight="1" x14ac:dyDescent="0.25">
      <c r="A78" s="110">
        <v>5</v>
      </c>
      <c r="B78" s="99"/>
      <c r="C78" s="205"/>
      <c r="D78" s="92"/>
      <c r="E78" s="102"/>
      <c r="F78" s="44"/>
      <c r="G78" s="44"/>
      <c r="H78" s="44"/>
      <c r="I78" s="44"/>
      <c r="J78" s="44"/>
      <c r="K78" s="99"/>
      <c r="L78" s="99"/>
      <c r="M78" s="100"/>
      <c r="N78" s="23"/>
      <c r="O78" s="23"/>
      <c r="P78" s="23"/>
      <c r="Q78" s="27"/>
      <c r="R78" s="215" t="str">
        <f t="shared" si="17"/>
        <v>Eingabe unvollständig</v>
      </c>
      <c r="S78" s="186"/>
      <c r="T78" s="186"/>
      <c r="U78" s="171" t="str">
        <f t="shared" si="15"/>
        <v>x</v>
      </c>
    </row>
    <row r="79" spans="1:23" ht="12.75" customHeight="1" x14ac:dyDescent="0.25">
      <c r="A79" s="101">
        <v>6</v>
      </c>
      <c r="B79" s="99"/>
      <c r="C79" s="205"/>
      <c r="D79" s="92"/>
      <c r="E79" s="102"/>
      <c r="F79" s="44"/>
      <c r="G79" s="44"/>
      <c r="H79" s="44"/>
      <c r="I79" s="44"/>
      <c r="J79" s="44"/>
      <c r="K79" s="44"/>
      <c r="L79" s="99"/>
      <c r="M79" s="100"/>
      <c r="N79" s="23"/>
      <c r="O79" s="23"/>
      <c r="P79" s="23"/>
      <c r="Q79" s="27"/>
      <c r="R79" s="215" t="str">
        <f t="shared" si="17"/>
        <v>Eingabe unvollständig</v>
      </c>
      <c r="S79" s="186"/>
      <c r="T79" s="186"/>
      <c r="U79" s="171" t="str">
        <f t="shared" si="15"/>
        <v>x</v>
      </c>
    </row>
    <row r="80" spans="1:23" ht="13.5" customHeight="1" x14ac:dyDescent="0.25">
      <c r="A80" s="103">
        <v>7</v>
      </c>
      <c r="B80" s="104"/>
      <c r="C80" s="212"/>
      <c r="D80" s="92"/>
      <c r="E80" s="105"/>
      <c r="F80" s="55"/>
      <c r="G80" s="44"/>
      <c r="H80" s="44"/>
      <c r="I80" s="44"/>
      <c r="J80" s="44"/>
      <c r="K80" s="44"/>
      <c r="L80" s="106"/>
      <c r="M80" s="107" t="s">
        <v>9</v>
      </c>
      <c r="N80" s="23"/>
      <c r="O80" s="23"/>
      <c r="P80" s="23"/>
      <c r="Q80" s="27"/>
      <c r="R80" s="216" t="str">
        <f>IF(B80="","Eingabe unvollständig","")</f>
        <v>Eingabe unvollständig</v>
      </c>
      <c r="S80" s="186"/>
      <c r="T80" s="186"/>
      <c r="U80" s="171" t="str">
        <f t="shared" si="15"/>
        <v>x</v>
      </c>
    </row>
    <row r="81" spans="1:21" x14ac:dyDescent="0.25">
      <c r="A81" s="54"/>
      <c r="B81" s="55">
        <f>SUM(B73:B80)</f>
        <v>0</v>
      </c>
      <c r="C81" s="107">
        <f>SUM(C73:C80)</f>
        <v>0</v>
      </c>
      <c r="D81" s="60"/>
      <c r="E81" s="94">
        <f t="shared" ref="E81:L81" si="18">SUM(E73:E80)</f>
        <v>0</v>
      </c>
      <c r="F81" s="35">
        <f t="shared" si="18"/>
        <v>0</v>
      </c>
      <c r="G81" s="35">
        <f t="shared" si="18"/>
        <v>0</v>
      </c>
      <c r="H81" s="35">
        <f t="shared" si="18"/>
        <v>0</v>
      </c>
      <c r="I81" s="35">
        <f t="shared" si="18"/>
        <v>0</v>
      </c>
      <c r="J81" s="35">
        <f t="shared" si="18"/>
        <v>0</v>
      </c>
      <c r="K81" s="35">
        <f t="shared" si="18"/>
        <v>0</v>
      </c>
      <c r="L81" s="55">
        <f t="shared" si="18"/>
        <v>0</v>
      </c>
      <c r="M81" s="107">
        <f>SUM(E81:L81)</f>
        <v>0</v>
      </c>
      <c r="N81" s="620"/>
      <c r="O81" s="620"/>
      <c r="P81" s="620"/>
      <c r="Q81" s="621"/>
      <c r="R81" s="216" t="str">
        <f>IF(C81&lt;&gt;M81,"Summe in C81 muss gleich hoch sein wie Summe in M81","")</f>
        <v/>
      </c>
      <c r="S81" s="186"/>
      <c r="T81" s="186"/>
      <c r="U81" s="171" t="str">
        <f t="shared" si="15"/>
        <v/>
      </c>
    </row>
    <row r="82" spans="1:21" ht="13.8" x14ac:dyDescent="0.25">
      <c r="A82" s="108"/>
      <c r="B82" s="24"/>
      <c r="C82" s="24"/>
      <c r="D82" s="24"/>
      <c r="E82" s="24"/>
      <c r="F82" s="24"/>
      <c r="G82" s="24"/>
      <c r="H82" s="24"/>
      <c r="I82" s="24"/>
      <c r="J82" s="24"/>
      <c r="K82" s="24"/>
      <c r="L82" s="24"/>
      <c r="M82" s="24"/>
      <c r="N82" s="620"/>
      <c r="O82" s="620"/>
      <c r="P82" s="620"/>
      <c r="Q82" s="621"/>
      <c r="R82" s="217"/>
      <c r="S82" s="186"/>
      <c r="T82" s="186"/>
      <c r="U82" s="171" t="str">
        <f t="shared" si="15"/>
        <v/>
      </c>
    </row>
    <row r="83" spans="1:21" ht="13.8" x14ac:dyDescent="0.25">
      <c r="A83" s="596" t="str">
        <f>L13</f>
        <v>31.5.</v>
      </c>
      <c r="B83" s="597"/>
      <c r="C83" s="597"/>
      <c r="D83" s="597"/>
      <c r="E83" s="597"/>
      <c r="F83" s="597"/>
      <c r="G83" s="597"/>
      <c r="H83" s="597"/>
      <c r="I83" s="597"/>
      <c r="J83" s="597"/>
      <c r="K83" s="597"/>
      <c r="L83" s="597"/>
      <c r="M83" s="598"/>
      <c r="N83" s="24"/>
      <c r="O83" s="24"/>
      <c r="P83" s="24"/>
      <c r="Q83" s="91"/>
      <c r="R83" s="217"/>
      <c r="S83" s="186"/>
      <c r="T83" s="186"/>
      <c r="U83" s="171" t="str">
        <f t="shared" si="15"/>
        <v/>
      </c>
    </row>
    <row r="84" spans="1:21" ht="12.75" customHeight="1" x14ac:dyDescent="0.25">
      <c r="A84" s="605" t="s">
        <v>14</v>
      </c>
      <c r="B84" s="634" t="s">
        <v>39</v>
      </c>
      <c r="C84" s="594" t="s">
        <v>15</v>
      </c>
      <c r="D84" s="92"/>
      <c r="E84" s="631" t="s">
        <v>16</v>
      </c>
      <c r="F84" s="632"/>
      <c r="G84" s="632"/>
      <c r="H84" s="632"/>
      <c r="I84" s="632"/>
      <c r="J84" s="632"/>
      <c r="K84" s="632"/>
      <c r="L84" s="632"/>
      <c r="M84" s="633"/>
      <c r="N84" s="93"/>
      <c r="O84" s="25"/>
      <c r="P84" s="25"/>
      <c r="Q84" s="27"/>
      <c r="R84" s="217"/>
      <c r="S84" s="186"/>
      <c r="T84" s="186"/>
      <c r="U84" s="171" t="str">
        <f t="shared" si="15"/>
        <v/>
      </c>
    </row>
    <row r="85" spans="1:21" ht="21" customHeight="1" x14ac:dyDescent="0.25">
      <c r="A85" s="613"/>
      <c r="B85" s="635"/>
      <c r="C85" s="595"/>
      <c r="D85" s="92"/>
      <c r="E85" s="94">
        <v>0</v>
      </c>
      <c r="F85" s="35">
        <v>1</v>
      </c>
      <c r="G85" s="35">
        <v>2</v>
      </c>
      <c r="H85" s="35">
        <v>3</v>
      </c>
      <c r="I85" s="35">
        <v>4</v>
      </c>
      <c r="J85" s="35">
        <v>5</v>
      </c>
      <c r="K85" s="35">
        <v>6</v>
      </c>
      <c r="L85" s="35">
        <v>7</v>
      </c>
      <c r="M85" s="95"/>
      <c r="N85" s="25"/>
      <c r="O85" s="25"/>
      <c r="P85" s="25"/>
      <c r="Q85" s="27"/>
      <c r="R85" s="217"/>
      <c r="S85" s="186"/>
      <c r="T85" s="186"/>
      <c r="U85" s="171" t="str">
        <f t="shared" si="15"/>
        <v/>
      </c>
    </row>
    <row r="86" spans="1:21" x14ac:dyDescent="0.25">
      <c r="A86" s="109">
        <v>0</v>
      </c>
      <c r="B86" s="97"/>
      <c r="C86" s="204"/>
      <c r="D86" s="92"/>
      <c r="E86" s="98"/>
      <c r="F86" s="97"/>
      <c r="G86" s="99"/>
      <c r="H86" s="99"/>
      <c r="I86" s="99"/>
      <c r="J86" s="99"/>
      <c r="K86" s="99"/>
      <c r="L86" s="99"/>
      <c r="M86" s="100"/>
      <c r="N86" s="25"/>
      <c r="O86" s="25"/>
      <c r="P86" s="25"/>
      <c r="Q86" s="27"/>
      <c r="R86" s="215" t="str">
        <f t="shared" ref="R86:R92" si="19">IF(OR(B86="",C86="")=TRUE,"Eingabe unvollständig",IF(B86&lt;C86,"Wert in Spalte C kann nicht größer sein als jener in Spalte B",""))</f>
        <v>Eingabe unvollständig</v>
      </c>
      <c r="S86" s="186"/>
      <c r="T86" s="186"/>
      <c r="U86" s="171" t="str">
        <f t="shared" si="15"/>
        <v>x</v>
      </c>
    </row>
    <row r="87" spans="1:21" x14ac:dyDescent="0.25">
      <c r="A87" s="110">
        <v>1</v>
      </c>
      <c r="B87" s="99"/>
      <c r="C87" s="205"/>
      <c r="D87" s="92"/>
      <c r="E87" s="102"/>
      <c r="F87" s="44"/>
      <c r="G87" s="99"/>
      <c r="H87" s="99"/>
      <c r="I87" s="99"/>
      <c r="J87" s="99"/>
      <c r="K87" s="99"/>
      <c r="L87" s="99"/>
      <c r="M87" s="100"/>
      <c r="N87" s="23"/>
      <c r="O87" s="23"/>
      <c r="P87" s="23"/>
      <c r="Q87" s="27"/>
      <c r="R87" s="215" t="str">
        <f t="shared" si="19"/>
        <v>Eingabe unvollständig</v>
      </c>
      <c r="S87" s="186"/>
      <c r="T87" s="186"/>
      <c r="U87" s="171" t="str">
        <f t="shared" si="15"/>
        <v>x</v>
      </c>
    </row>
    <row r="88" spans="1:21" x14ac:dyDescent="0.25">
      <c r="A88" s="110">
        <v>2</v>
      </c>
      <c r="B88" s="99"/>
      <c r="C88" s="205"/>
      <c r="D88" s="92"/>
      <c r="E88" s="102"/>
      <c r="F88" s="44"/>
      <c r="G88" s="44"/>
      <c r="H88" s="99"/>
      <c r="I88" s="99"/>
      <c r="J88" s="99"/>
      <c r="K88" s="99"/>
      <c r="L88" s="99"/>
      <c r="M88" s="100"/>
      <c r="N88" s="23"/>
      <c r="O88" s="23"/>
      <c r="P88" s="23"/>
      <c r="Q88" s="27"/>
      <c r="R88" s="215" t="str">
        <f t="shared" si="19"/>
        <v>Eingabe unvollständig</v>
      </c>
      <c r="S88" s="186"/>
      <c r="T88" s="186"/>
      <c r="U88" s="171" t="str">
        <f t="shared" si="15"/>
        <v>x</v>
      </c>
    </row>
    <row r="89" spans="1:21" ht="12.75" customHeight="1" x14ac:dyDescent="0.25">
      <c r="A89" s="110">
        <v>3</v>
      </c>
      <c r="B89" s="99"/>
      <c r="C89" s="205"/>
      <c r="D89" s="92"/>
      <c r="E89" s="102"/>
      <c r="F89" s="44"/>
      <c r="G89" s="44"/>
      <c r="H89" s="44"/>
      <c r="I89" s="99"/>
      <c r="J89" s="99"/>
      <c r="K89" s="99"/>
      <c r="L89" s="99"/>
      <c r="M89" s="100"/>
      <c r="N89" s="23"/>
      <c r="O89" s="23"/>
      <c r="P89" s="23"/>
      <c r="Q89" s="27"/>
      <c r="R89" s="215" t="str">
        <f t="shared" si="19"/>
        <v>Eingabe unvollständig</v>
      </c>
      <c r="S89" s="186"/>
      <c r="T89" s="186"/>
      <c r="U89" s="171" t="str">
        <f t="shared" si="15"/>
        <v>x</v>
      </c>
    </row>
    <row r="90" spans="1:21" x14ac:dyDescent="0.25">
      <c r="A90" s="110">
        <v>4</v>
      </c>
      <c r="B90" s="99"/>
      <c r="C90" s="205"/>
      <c r="D90" s="92"/>
      <c r="E90" s="102"/>
      <c r="F90" s="44"/>
      <c r="G90" s="44"/>
      <c r="H90" s="44"/>
      <c r="I90" s="44"/>
      <c r="J90" s="99"/>
      <c r="K90" s="99"/>
      <c r="L90" s="99"/>
      <c r="M90" s="100"/>
      <c r="N90" s="23"/>
      <c r="O90" s="23"/>
      <c r="P90" s="23"/>
      <c r="Q90" s="27"/>
      <c r="R90" s="215" t="str">
        <f t="shared" si="19"/>
        <v>Eingabe unvollständig</v>
      </c>
      <c r="S90" s="186"/>
      <c r="T90" s="186"/>
      <c r="U90" s="171" t="str">
        <f t="shared" si="15"/>
        <v>x</v>
      </c>
    </row>
    <row r="91" spans="1:21" x14ac:dyDescent="0.25">
      <c r="A91" s="110">
        <v>5</v>
      </c>
      <c r="B91" s="99"/>
      <c r="C91" s="205"/>
      <c r="D91" s="92"/>
      <c r="E91" s="102"/>
      <c r="F91" s="44"/>
      <c r="G91" s="44"/>
      <c r="H91" s="44"/>
      <c r="I91" s="44"/>
      <c r="J91" s="44"/>
      <c r="K91" s="99"/>
      <c r="L91" s="99"/>
      <c r="M91" s="100"/>
      <c r="N91" s="23"/>
      <c r="O91" s="23"/>
      <c r="P91" s="23"/>
      <c r="Q91" s="27"/>
      <c r="R91" s="215" t="str">
        <f t="shared" si="19"/>
        <v>Eingabe unvollständig</v>
      </c>
      <c r="S91" s="186"/>
      <c r="T91" s="186"/>
      <c r="U91" s="171" t="str">
        <f t="shared" si="15"/>
        <v>x</v>
      </c>
    </row>
    <row r="92" spans="1:21" x14ac:dyDescent="0.25">
      <c r="A92" s="101">
        <v>6</v>
      </c>
      <c r="B92" s="99"/>
      <c r="C92" s="205"/>
      <c r="D92" s="92"/>
      <c r="E92" s="102"/>
      <c r="F92" s="44"/>
      <c r="G92" s="44"/>
      <c r="H92" s="44"/>
      <c r="I92" s="44"/>
      <c r="J92" s="44"/>
      <c r="K92" s="44"/>
      <c r="L92" s="99"/>
      <c r="M92" s="100"/>
      <c r="N92" s="23"/>
      <c r="O92" s="23"/>
      <c r="P92" s="23"/>
      <c r="Q92" s="27"/>
      <c r="R92" s="215" t="str">
        <f t="shared" si="19"/>
        <v>Eingabe unvollständig</v>
      </c>
      <c r="S92" s="186"/>
      <c r="T92" s="186"/>
      <c r="U92" s="171" t="str">
        <f t="shared" si="15"/>
        <v>x</v>
      </c>
    </row>
    <row r="93" spans="1:21" x14ac:dyDescent="0.25">
      <c r="A93" s="103">
        <v>7</v>
      </c>
      <c r="B93" s="104"/>
      <c r="C93" s="212"/>
      <c r="D93" s="92"/>
      <c r="E93" s="105"/>
      <c r="F93" s="55"/>
      <c r="G93" s="44"/>
      <c r="H93" s="44"/>
      <c r="I93" s="44"/>
      <c r="J93" s="44"/>
      <c r="K93" s="44"/>
      <c r="L93" s="106"/>
      <c r="M93" s="107" t="s">
        <v>9</v>
      </c>
      <c r="N93" s="23"/>
      <c r="O93" s="23"/>
      <c r="P93" s="23"/>
      <c r="Q93" s="27"/>
      <c r="R93" s="216" t="str">
        <f>IF(B93="","Eingabe unvollständig","")</f>
        <v>Eingabe unvollständig</v>
      </c>
      <c r="S93" s="186"/>
      <c r="T93" s="186"/>
      <c r="U93" s="171" t="str">
        <f t="shared" si="15"/>
        <v>x</v>
      </c>
    </row>
    <row r="94" spans="1:21" x14ac:dyDescent="0.25">
      <c r="A94" s="54"/>
      <c r="B94" s="55">
        <f>SUM(B86:B93)</f>
        <v>0</v>
      </c>
      <c r="C94" s="107">
        <f>SUM(C86:C93)</f>
        <v>0</v>
      </c>
      <c r="D94" s="60"/>
      <c r="E94" s="94">
        <f t="shared" ref="E94:L94" si="20">SUM(E86:E93)</f>
        <v>0</v>
      </c>
      <c r="F94" s="35">
        <f t="shared" si="20"/>
        <v>0</v>
      </c>
      <c r="G94" s="35">
        <f t="shared" si="20"/>
        <v>0</v>
      </c>
      <c r="H94" s="35">
        <f t="shared" si="20"/>
        <v>0</v>
      </c>
      <c r="I94" s="35">
        <f t="shared" si="20"/>
        <v>0</v>
      </c>
      <c r="J94" s="35">
        <f t="shared" si="20"/>
        <v>0</v>
      </c>
      <c r="K94" s="35">
        <f t="shared" si="20"/>
        <v>0</v>
      </c>
      <c r="L94" s="55">
        <f t="shared" si="20"/>
        <v>0</v>
      </c>
      <c r="M94" s="107">
        <f>SUM(E94:L94)</f>
        <v>0</v>
      </c>
      <c r="N94" s="620"/>
      <c r="O94" s="620"/>
      <c r="P94" s="620"/>
      <c r="Q94" s="621"/>
      <c r="R94" s="216" t="str">
        <f>IF(C94&lt;&gt;M94,"Summe in C94 muss gleich hoch sein wie Summe in M94","")</f>
        <v/>
      </c>
      <c r="S94" s="186"/>
      <c r="T94" s="186"/>
      <c r="U94" s="171" t="str">
        <f t="shared" si="15"/>
        <v/>
      </c>
    </row>
    <row r="95" spans="1:21" ht="13.8" x14ac:dyDescent="0.25">
      <c r="A95" s="108"/>
      <c r="B95" s="24"/>
      <c r="C95" s="24"/>
      <c r="D95" s="24"/>
      <c r="E95" s="24"/>
      <c r="F95" s="24"/>
      <c r="G95" s="24"/>
      <c r="H95" s="24"/>
      <c r="I95" s="24"/>
      <c r="J95" s="24"/>
      <c r="K95" s="24"/>
      <c r="L95" s="24"/>
      <c r="M95" s="24"/>
      <c r="N95" s="620"/>
      <c r="O95" s="620"/>
      <c r="P95" s="620"/>
      <c r="Q95" s="621"/>
      <c r="R95" s="217"/>
      <c r="S95" s="186"/>
      <c r="T95" s="186"/>
      <c r="U95" s="171" t="str">
        <f t="shared" si="15"/>
        <v/>
      </c>
    </row>
    <row r="96" spans="1:21" ht="13.8" x14ac:dyDescent="0.25">
      <c r="A96" s="596" t="str">
        <f>N13</f>
        <v>30.6.</v>
      </c>
      <c r="B96" s="597"/>
      <c r="C96" s="597"/>
      <c r="D96" s="597"/>
      <c r="E96" s="597"/>
      <c r="F96" s="597"/>
      <c r="G96" s="597"/>
      <c r="H96" s="597"/>
      <c r="I96" s="597"/>
      <c r="J96" s="597"/>
      <c r="K96" s="597"/>
      <c r="L96" s="597"/>
      <c r="M96" s="598"/>
      <c r="N96" s="24"/>
      <c r="O96" s="24"/>
      <c r="P96" s="24"/>
      <c r="Q96" s="91"/>
      <c r="R96" s="217"/>
      <c r="S96" s="186"/>
      <c r="T96" s="186"/>
      <c r="U96" s="171" t="str">
        <f t="shared" si="15"/>
        <v/>
      </c>
    </row>
    <row r="97" spans="1:21" ht="12.75" customHeight="1" x14ac:dyDescent="0.25">
      <c r="A97" s="605" t="s">
        <v>14</v>
      </c>
      <c r="B97" s="634" t="s">
        <v>39</v>
      </c>
      <c r="C97" s="594" t="s">
        <v>15</v>
      </c>
      <c r="D97" s="92"/>
      <c r="E97" s="631" t="s">
        <v>16</v>
      </c>
      <c r="F97" s="632"/>
      <c r="G97" s="632"/>
      <c r="H97" s="632"/>
      <c r="I97" s="632"/>
      <c r="J97" s="632"/>
      <c r="K97" s="632"/>
      <c r="L97" s="632"/>
      <c r="M97" s="633"/>
      <c r="N97" s="93"/>
      <c r="O97" s="25"/>
      <c r="P97" s="25"/>
      <c r="Q97" s="27"/>
      <c r="R97" s="217"/>
      <c r="S97" s="186"/>
      <c r="T97" s="186"/>
      <c r="U97" s="171" t="str">
        <f t="shared" si="15"/>
        <v/>
      </c>
    </row>
    <row r="98" spans="1:21" ht="21" customHeight="1" x14ac:dyDescent="0.25">
      <c r="A98" s="606"/>
      <c r="B98" s="635"/>
      <c r="C98" s="649"/>
      <c r="D98" s="92"/>
      <c r="E98" s="94">
        <v>0</v>
      </c>
      <c r="F98" s="35">
        <v>1</v>
      </c>
      <c r="G98" s="35">
        <v>2</v>
      </c>
      <c r="H98" s="35">
        <v>3</v>
      </c>
      <c r="I98" s="35">
        <v>4</v>
      </c>
      <c r="J98" s="35">
        <v>5</v>
      </c>
      <c r="K98" s="35">
        <v>6</v>
      </c>
      <c r="L98" s="35">
        <v>7</v>
      </c>
      <c r="M98" s="95"/>
      <c r="N98" s="25"/>
      <c r="O98" s="25"/>
      <c r="P98" s="25"/>
      <c r="Q98" s="27"/>
      <c r="R98" s="217"/>
      <c r="S98" s="186"/>
      <c r="T98" s="186"/>
      <c r="U98" s="171" t="str">
        <f t="shared" si="15"/>
        <v/>
      </c>
    </row>
    <row r="99" spans="1:21" x14ac:dyDescent="0.25">
      <c r="A99" s="111">
        <v>0</v>
      </c>
      <c r="B99" s="97"/>
      <c r="C99" s="204"/>
      <c r="D99" s="92"/>
      <c r="E99" s="98"/>
      <c r="F99" s="97"/>
      <c r="G99" s="99"/>
      <c r="H99" s="99"/>
      <c r="I99" s="99"/>
      <c r="J99" s="99"/>
      <c r="K99" s="99"/>
      <c r="L99" s="99"/>
      <c r="M99" s="100"/>
      <c r="N99" s="25"/>
      <c r="O99" s="25"/>
      <c r="P99" s="25"/>
      <c r="Q99" s="27"/>
      <c r="R99" s="215" t="str">
        <f t="shared" ref="R99:R105" si="21">IF(OR(B99="",C99="")=TRUE,"Eingabe unvollständig",IF(B99&lt;C99,"Wert in Spalte C kann nicht größer sein als jener in Spalte B",""))</f>
        <v>Eingabe unvollständig</v>
      </c>
      <c r="S99" s="186"/>
      <c r="T99" s="186"/>
      <c r="U99" s="171" t="str">
        <f t="shared" si="15"/>
        <v>x</v>
      </c>
    </row>
    <row r="100" spans="1:21" x14ac:dyDescent="0.25">
      <c r="A100" s="110">
        <v>1</v>
      </c>
      <c r="B100" s="99"/>
      <c r="C100" s="205"/>
      <c r="D100" s="92"/>
      <c r="E100" s="102"/>
      <c r="F100" s="44"/>
      <c r="G100" s="99"/>
      <c r="H100" s="99"/>
      <c r="I100" s="99"/>
      <c r="J100" s="99"/>
      <c r="K100" s="99"/>
      <c r="L100" s="99"/>
      <c r="M100" s="100"/>
      <c r="N100" s="23"/>
      <c r="O100" s="23"/>
      <c r="P100" s="23"/>
      <c r="Q100" s="27"/>
      <c r="R100" s="215" t="str">
        <f t="shared" si="21"/>
        <v>Eingabe unvollständig</v>
      </c>
      <c r="S100" s="186"/>
      <c r="T100" s="186"/>
      <c r="U100" s="171" t="str">
        <f t="shared" si="15"/>
        <v>x</v>
      </c>
    </row>
    <row r="101" spans="1:21" x14ac:dyDescent="0.25">
      <c r="A101" s="110">
        <v>2</v>
      </c>
      <c r="B101" s="99"/>
      <c r="C101" s="205"/>
      <c r="D101" s="92"/>
      <c r="E101" s="102"/>
      <c r="F101" s="44"/>
      <c r="G101" s="44"/>
      <c r="H101" s="99"/>
      <c r="I101" s="99"/>
      <c r="J101" s="99"/>
      <c r="K101" s="99"/>
      <c r="L101" s="99"/>
      <c r="M101" s="100"/>
      <c r="N101" s="23"/>
      <c r="O101" s="23"/>
      <c r="P101" s="23"/>
      <c r="Q101" s="27"/>
      <c r="R101" s="215" t="str">
        <f t="shared" si="21"/>
        <v>Eingabe unvollständig</v>
      </c>
      <c r="S101" s="186"/>
      <c r="T101" s="186"/>
      <c r="U101" s="171" t="str">
        <f t="shared" si="15"/>
        <v>x</v>
      </c>
    </row>
    <row r="102" spans="1:21" x14ac:dyDescent="0.25">
      <c r="A102" s="110">
        <v>3</v>
      </c>
      <c r="B102" s="99"/>
      <c r="C102" s="205"/>
      <c r="D102" s="92"/>
      <c r="E102" s="102"/>
      <c r="F102" s="44"/>
      <c r="G102" s="44"/>
      <c r="H102" s="44"/>
      <c r="I102" s="99"/>
      <c r="J102" s="99"/>
      <c r="K102" s="99"/>
      <c r="L102" s="99"/>
      <c r="M102" s="100"/>
      <c r="N102" s="23"/>
      <c r="O102" s="23"/>
      <c r="P102" s="23"/>
      <c r="Q102" s="27"/>
      <c r="R102" s="215" t="str">
        <f t="shared" si="21"/>
        <v>Eingabe unvollständig</v>
      </c>
      <c r="S102" s="186"/>
      <c r="T102" s="186"/>
      <c r="U102" s="171" t="str">
        <f t="shared" si="15"/>
        <v>x</v>
      </c>
    </row>
    <row r="103" spans="1:21" x14ac:dyDescent="0.25">
      <c r="A103" s="110">
        <v>4</v>
      </c>
      <c r="B103" s="99"/>
      <c r="C103" s="205"/>
      <c r="D103" s="92"/>
      <c r="E103" s="102"/>
      <c r="F103" s="44"/>
      <c r="G103" s="44"/>
      <c r="H103" s="44"/>
      <c r="I103" s="44"/>
      <c r="J103" s="99"/>
      <c r="K103" s="99"/>
      <c r="L103" s="99"/>
      <c r="M103" s="100"/>
      <c r="N103" s="23"/>
      <c r="O103" s="23"/>
      <c r="P103" s="23"/>
      <c r="Q103" s="27"/>
      <c r="R103" s="215" t="str">
        <f t="shared" si="21"/>
        <v>Eingabe unvollständig</v>
      </c>
      <c r="S103" s="186"/>
      <c r="T103" s="186"/>
      <c r="U103" s="171" t="str">
        <f t="shared" si="15"/>
        <v>x</v>
      </c>
    </row>
    <row r="104" spans="1:21" x14ac:dyDescent="0.25">
      <c r="A104" s="110">
        <v>5</v>
      </c>
      <c r="B104" s="99"/>
      <c r="C104" s="205"/>
      <c r="D104" s="92"/>
      <c r="E104" s="102"/>
      <c r="F104" s="44"/>
      <c r="G104" s="44"/>
      <c r="H104" s="44"/>
      <c r="I104" s="44"/>
      <c r="J104" s="44"/>
      <c r="K104" s="99"/>
      <c r="L104" s="99"/>
      <c r="M104" s="100"/>
      <c r="N104" s="23"/>
      <c r="O104" s="23"/>
      <c r="P104" s="23"/>
      <c r="Q104" s="27"/>
      <c r="R104" s="215" t="str">
        <f t="shared" si="21"/>
        <v>Eingabe unvollständig</v>
      </c>
      <c r="S104" s="186"/>
      <c r="T104" s="186"/>
      <c r="U104" s="171" t="str">
        <f t="shared" si="15"/>
        <v>x</v>
      </c>
    </row>
    <row r="105" spans="1:21" x14ac:dyDescent="0.25">
      <c r="A105" s="101">
        <v>6</v>
      </c>
      <c r="B105" s="99"/>
      <c r="C105" s="205"/>
      <c r="D105" s="92"/>
      <c r="E105" s="102"/>
      <c r="F105" s="44"/>
      <c r="G105" s="44"/>
      <c r="H105" s="44"/>
      <c r="I105" s="44"/>
      <c r="J105" s="44"/>
      <c r="K105" s="44"/>
      <c r="L105" s="99"/>
      <c r="M105" s="100"/>
      <c r="N105" s="23"/>
      <c r="O105" s="23"/>
      <c r="P105" s="23"/>
      <c r="Q105" s="27"/>
      <c r="R105" s="215" t="str">
        <f t="shared" si="21"/>
        <v>Eingabe unvollständig</v>
      </c>
      <c r="S105" s="186"/>
      <c r="T105" s="186"/>
      <c r="U105" s="171" t="str">
        <f t="shared" si="15"/>
        <v>x</v>
      </c>
    </row>
    <row r="106" spans="1:21" x14ac:dyDescent="0.25">
      <c r="A106" s="103">
        <v>7</v>
      </c>
      <c r="B106" s="104"/>
      <c r="C106" s="212"/>
      <c r="D106" s="92"/>
      <c r="E106" s="105"/>
      <c r="F106" s="55"/>
      <c r="G106" s="44"/>
      <c r="H106" s="44"/>
      <c r="I106" s="44"/>
      <c r="J106" s="44"/>
      <c r="K106" s="44"/>
      <c r="L106" s="106"/>
      <c r="M106" s="107" t="s">
        <v>9</v>
      </c>
      <c r="N106" s="23"/>
      <c r="O106" s="23"/>
      <c r="P106" s="23"/>
      <c r="Q106" s="27"/>
      <c r="R106" s="216" t="str">
        <f>IF(B106="","Eingabe unvollständig","")</f>
        <v>Eingabe unvollständig</v>
      </c>
      <c r="S106" s="186"/>
      <c r="T106" s="186"/>
      <c r="U106" s="171" t="str">
        <f t="shared" si="15"/>
        <v>x</v>
      </c>
    </row>
    <row r="107" spans="1:21" ht="12.75" customHeight="1" x14ac:dyDescent="0.25">
      <c r="A107" s="54"/>
      <c r="B107" s="55">
        <f>SUM(B99:B106)</f>
        <v>0</v>
      </c>
      <c r="C107" s="107">
        <f>SUM(C99:C106)</f>
        <v>0</v>
      </c>
      <c r="D107" s="60"/>
      <c r="E107" s="94">
        <f t="shared" ref="E107:L107" si="22">SUM(E99:E106)</f>
        <v>0</v>
      </c>
      <c r="F107" s="35">
        <f t="shared" si="22"/>
        <v>0</v>
      </c>
      <c r="G107" s="35">
        <f t="shared" si="22"/>
        <v>0</v>
      </c>
      <c r="H107" s="35">
        <f t="shared" si="22"/>
        <v>0</v>
      </c>
      <c r="I107" s="35">
        <f t="shared" si="22"/>
        <v>0</v>
      </c>
      <c r="J107" s="35">
        <f t="shared" si="22"/>
        <v>0</v>
      </c>
      <c r="K107" s="35">
        <f t="shared" si="22"/>
        <v>0</v>
      </c>
      <c r="L107" s="55">
        <f t="shared" si="22"/>
        <v>0</v>
      </c>
      <c r="M107" s="107">
        <f>SUM(E107:L107)</f>
        <v>0</v>
      </c>
      <c r="N107" s="620"/>
      <c r="O107" s="620"/>
      <c r="P107" s="620"/>
      <c r="Q107" s="621"/>
      <c r="R107" s="216" t="str">
        <f>IF(C107&lt;&gt;M107,"Summe in C107 muss gleich hoch sein wie Summe in M107","")</f>
        <v/>
      </c>
      <c r="S107" s="186"/>
      <c r="T107" s="186"/>
      <c r="U107" s="171" t="str">
        <f t="shared" si="15"/>
        <v/>
      </c>
    </row>
    <row r="108" spans="1:21" ht="39.75" customHeight="1" x14ac:dyDescent="0.25">
      <c r="A108" s="108"/>
      <c r="B108" s="24"/>
      <c r="C108" s="24"/>
      <c r="D108" s="24"/>
      <c r="E108" s="24"/>
      <c r="F108" s="24"/>
      <c r="G108" s="24"/>
      <c r="H108" s="24"/>
      <c r="I108" s="24"/>
      <c r="J108" s="24"/>
      <c r="K108" s="24"/>
      <c r="L108" s="24"/>
      <c r="M108" s="24"/>
      <c r="N108" s="620"/>
      <c r="O108" s="620"/>
      <c r="P108" s="620"/>
      <c r="Q108" s="621"/>
      <c r="R108" s="186"/>
      <c r="S108" s="186"/>
      <c r="T108" s="186"/>
      <c r="U108" s="171" t="str">
        <f t="shared" si="15"/>
        <v/>
      </c>
    </row>
    <row r="109" spans="1:21" ht="15.6" x14ac:dyDescent="0.3">
      <c r="A109" s="328" t="s">
        <v>58</v>
      </c>
      <c r="B109" s="114"/>
      <c r="C109" s="114"/>
      <c r="D109" s="115"/>
      <c r="E109" s="116"/>
      <c r="F109" s="23"/>
      <c r="G109" s="23"/>
      <c r="H109" s="23"/>
      <c r="I109" s="23"/>
      <c r="J109" s="329">
        <f>I3</f>
        <v>45657</v>
      </c>
      <c r="K109" s="23"/>
      <c r="L109" s="23"/>
      <c r="M109" s="23"/>
      <c r="N109" s="23"/>
      <c r="O109" s="23"/>
      <c r="P109" s="23"/>
      <c r="Q109" s="27"/>
      <c r="R109" s="186"/>
      <c r="S109" s="186"/>
      <c r="T109" s="186"/>
      <c r="U109" s="171" t="str">
        <f t="shared" si="15"/>
        <v/>
      </c>
    </row>
    <row r="110" spans="1:21" ht="15.6" x14ac:dyDescent="0.3">
      <c r="A110" s="330" t="s">
        <v>59</v>
      </c>
      <c r="G110" s="114"/>
      <c r="H110" s="114"/>
      <c r="I110" s="114"/>
      <c r="J110" s="114"/>
      <c r="K110" s="114"/>
      <c r="L110" s="114"/>
      <c r="M110" s="114"/>
      <c r="N110" s="114"/>
      <c r="O110" s="114"/>
      <c r="P110" s="114"/>
      <c r="Q110" s="117"/>
      <c r="R110" s="186"/>
      <c r="S110" s="186"/>
      <c r="T110" s="186"/>
      <c r="U110" s="171" t="str">
        <f t="shared" si="15"/>
        <v/>
      </c>
    </row>
    <row r="111" spans="1:21" ht="38.25" customHeight="1" x14ac:dyDescent="0.25">
      <c r="A111" s="681" t="s">
        <v>75</v>
      </c>
      <c r="B111" s="682"/>
      <c r="C111" s="682"/>
      <c r="D111" s="682"/>
      <c r="E111" s="682"/>
      <c r="F111" s="682"/>
      <c r="G111" s="682"/>
      <c r="H111" s="682"/>
      <c r="I111" s="682"/>
      <c r="J111" s="682"/>
      <c r="K111" s="682"/>
      <c r="L111" s="682"/>
      <c r="M111" s="682"/>
      <c r="N111" s="682"/>
      <c r="O111" s="682"/>
      <c r="P111" s="682"/>
      <c r="Q111" s="683"/>
      <c r="R111" s="186"/>
      <c r="S111" s="186"/>
      <c r="T111" s="186"/>
      <c r="U111" s="171"/>
    </row>
    <row r="112" spans="1:21" ht="19.5" customHeight="1" x14ac:dyDescent="0.3">
      <c r="A112" s="112"/>
      <c r="B112" s="113"/>
      <c r="C112" s="113"/>
      <c r="D112" s="331" t="s">
        <v>40</v>
      </c>
      <c r="E112" s="113"/>
      <c r="F112" s="23"/>
      <c r="G112" s="23"/>
      <c r="H112" s="23"/>
      <c r="I112" s="23"/>
      <c r="J112" s="23"/>
      <c r="K112" s="23"/>
      <c r="L112" s="23"/>
      <c r="M112" s="23"/>
      <c r="N112" s="23"/>
      <c r="O112" s="23"/>
      <c r="P112" s="23"/>
      <c r="Q112" s="27"/>
      <c r="U112" s="171" t="str">
        <f t="shared" si="15"/>
        <v/>
      </c>
    </row>
    <row r="113" spans="1:22" ht="15.6" x14ac:dyDescent="0.25">
      <c r="A113" s="118"/>
      <c r="B113" s="119"/>
      <c r="C113" s="120"/>
      <c r="D113" s="30" t="str">
        <f>D13</f>
        <v>31.1.</v>
      </c>
      <c r="E113" s="158">
        <f>C8</f>
        <v>45657</v>
      </c>
      <c r="F113" s="30" t="str">
        <f>F13</f>
        <v>29.2.</v>
      </c>
      <c r="G113" s="158">
        <f>C8</f>
        <v>45657</v>
      </c>
      <c r="H113" s="30" t="str">
        <f>H13</f>
        <v>31.3.</v>
      </c>
      <c r="I113" s="158">
        <f>C8</f>
        <v>45657</v>
      </c>
      <c r="J113" s="30" t="str">
        <f>J13</f>
        <v>30.4.</v>
      </c>
      <c r="K113" s="158">
        <f>C8</f>
        <v>45657</v>
      </c>
      <c r="L113" s="30" t="str">
        <f>L13</f>
        <v>31.5.</v>
      </c>
      <c r="M113" s="158">
        <f>C8</f>
        <v>45657</v>
      </c>
      <c r="N113" s="30" t="str">
        <f>N13</f>
        <v>30.6.</v>
      </c>
      <c r="O113" s="158">
        <f>C8</f>
        <v>45657</v>
      </c>
      <c r="P113" s="23"/>
      <c r="Q113" s="27"/>
      <c r="U113" s="171" t="str">
        <f t="shared" si="15"/>
        <v/>
      </c>
    </row>
    <row r="114" spans="1:22" x14ac:dyDescent="0.25">
      <c r="A114" s="118"/>
      <c r="B114" s="119"/>
      <c r="C114" s="121"/>
      <c r="D114" s="122" t="s">
        <v>17</v>
      </c>
      <c r="E114" s="123" t="s">
        <v>18</v>
      </c>
      <c r="F114" s="122" t="s">
        <v>17</v>
      </c>
      <c r="G114" s="123" t="s">
        <v>18</v>
      </c>
      <c r="H114" s="122" t="s">
        <v>17</v>
      </c>
      <c r="I114" s="123" t="s">
        <v>18</v>
      </c>
      <c r="J114" s="122" t="s">
        <v>17</v>
      </c>
      <c r="K114" s="123" t="s">
        <v>18</v>
      </c>
      <c r="L114" s="122" t="s">
        <v>17</v>
      </c>
      <c r="M114" s="123" t="s">
        <v>18</v>
      </c>
      <c r="N114" s="122" t="s">
        <v>17</v>
      </c>
      <c r="O114" s="123" t="s">
        <v>18</v>
      </c>
      <c r="P114" s="23"/>
      <c r="Q114" s="27"/>
      <c r="U114" s="171" t="str">
        <f t="shared" si="15"/>
        <v/>
      </c>
    </row>
    <row r="115" spans="1:22" ht="12.75" customHeight="1" x14ac:dyDescent="0.3">
      <c r="A115" s="602" t="s">
        <v>318</v>
      </c>
      <c r="B115" s="647"/>
      <c r="C115" s="648"/>
      <c r="D115" s="324"/>
      <c r="E115" s="325"/>
      <c r="F115" s="324"/>
      <c r="G115" s="325"/>
      <c r="H115" s="324"/>
      <c r="I115" s="325"/>
      <c r="J115" s="324"/>
      <c r="K115" s="325"/>
      <c r="L115" s="324"/>
      <c r="M115" s="325"/>
      <c r="N115" s="324"/>
      <c r="O115" s="325"/>
      <c r="P115" s="114"/>
      <c r="Q115" s="117"/>
      <c r="R115" s="206" t="str">
        <f>IF(OR(D115="",E115="",F115="",G115="",H115="",I115="",J115="",K115="",L115="",M115="",N115="",O115="")=TRUE,"Eingabe unvollständig","")</f>
        <v>Eingabe unvollständig</v>
      </c>
      <c r="U115" s="171" t="str">
        <f t="shared" si="15"/>
        <v>x</v>
      </c>
    </row>
    <row r="116" spans="1:22" x14ac:dyDescent="0.25">
      <c r="A116" s="588" t="s">
        <v>84</v>
      </c>
      <c r="B116" s="589"/>
      <c r="C116" s="590"/>
      <c r="D116" s="324"/>
      <c r="E116" s="325"/>
      <c r="F116" s="324"/>
      <c r="G116" s="325"/>
      <c r="H116" s="324"/>
      <c r="I116" s="325"/>
      <c r="J116" s="324"/>
      <c r="K116" s="325"/>
      <c r="L116" s="324"/>
      <c r="M116" s="325"/>
      <c r="N116" s="324"/>
      <c r="O116" s="325"/>
      <c r="P116" s="23"/>
      <c r="Q116" s="27"/>
      <c r="R116" s="206" t="str">
        <f t="shared" ref="R116:R127" si="23">IF(OR(D116="",E116="",F116="",G116="",H116="",I116="",J116="",K116="",L116="",M116="",N116="",O116="")=TRUE,"Eingabe unvollständig","")</f>
        <v>Eingabe unvollständig</v>
      </c>
      <c r="U116" s="171" t="str">
        <f t="shared" si="15"/>
        <v>x</v>
      </c>
    </row>
    <row r="117" spans="1:22" x14ac:dyDescent="0.25">
      <c r="A117" s="625" t="s">
        <v>287</v>
      </c>
      <c r="B117" s="626"/>
      <c r="C117" s="627"/>
      <c r="D117" s="324"/>
      <c r="E117" s="325"/>
      <c r="F117" s="324"/>
      <c r="G117" s="325"/>
      <c r="H117" s="324"/>
      <c r="I117" s="325"/>
      <c r="J117" s="324"/>
      <c r="K117" s="325"/>
      <c r="L117" s="324"/>
      <c r="M117" s="325"/>
      <c r="N117" s="324"/>
      <c r="O117" s="325"/>
      <c r="P117" s="23"/>
      <c r="Q117" s="27"/>
      <c r="R117" s="206" t="str">
        <f t="shared" si="23"/>
        <v>Eingabe unvollständig</v>
      </c>
      <c r="U117" s="171" t="str">
        <f t="shared" si="15"/>
        <v>x</v>
      </c>
    </row>
    <row r="118" spans="1:22" x14ac:dyDescent="0.25">
      <c r="A118" s="588" t="s">
        <v>288</v>
      </c>
      <c r="B118" s="589"/>
      <c r="C118" s="590"/>
      <c r="D118" s="324"/>
      <c r="E118" s="325"/>
      <c r="F118" s="324"/>
      <c r="G118" s="325"/>
      <c r="H118" s="324"/>
      <c r="I118" s="325"/>
      <c r="J118" s="324"/>
      <c r="K118" s="325"/>
      <c r="L118" s="324"/>
      <c r="M118" s="325"/>
      <c r="N118" s="324"/>
      <c r="O118" s="325"/>
      <c r="P118" s="125"/>
      <c r="Q118" s="126"/>
      <c r="R118" s="206" t="str">
        <f t="shared" si="23"/>
        <v>Eingabe unvollständig</v>
      </c>
      <c r="U118" s="171" t="str">
        <f t="shared" si="15"/>
        <v>x</v>
      </c>
    </row>
    <row r="119" spans="1:22" x14ac:dyDescent="0.25">
      <c r="A119" s="588" t="s">
        <v>289</v>
      </c>
      <c r="B119" s="589"/>
      <c r="C119" s="590"/>
      <c r="D119" s="324"/>
      <c r="E119" s="325"/>
      <c r="F119" s="324"/>
      <c r="G119" s="325"/>
      <c r="H119" s="324"/>
      <c r="I119" s="325"/>
      <c r="J119" s="324"/>
      <c r="K119" s="325"/>
      <c r="L119" s="324"/>
      <c r="M119" s="325"/>
      <c r="N119" s="324"/>
      <c r="O119" s="325"/>
      <c r="P119" s="125"/>
      <c r="Q119" s="126"/>
      <c r="R119" s="206" t="str">
        <f t="shared" si="23"/>
        <v>Eingabe unvollständig</v>
      </c>
      <c r="U119" s="171" t="str">
        <f t="shared" si="15"/>
        <v>x</v>
      </c>
    </row>
    <row r="120" spans="1:22" x14ac:dyDescent="0.25">
      <c r="A120" s="588" t="s">
        <v>290</v>
      </c>
      <c r="B120" s="589"/>
      <c r="C120" s="590"/>
      <c r="D120" s="324"/>
      <c r="E120" s="325"/>
      <c r="F120" s="324"/>
      <c r="G120" s="325"/>
      <c r="H120" s="324"/>
      <c r="I120" s="325"/>
      <c r="J120" s="324"/>
      <c r="K120" s="325"/>
      <c r="L120" s="324"/>
      <c r="M120" s="325"/>
      <c r="N120" s="324"/>
      <c r="O120" s="325"/>
      <c r="P120" s="125"/>
      <c r="Q120" s="126"/>
      <c r="R120" s="206" t="str">
        <f t="shared" si="23"/>
        <v>Eingabe unvollständig</v>
      </c>
      <c r="U120" s="171" t="str">
        <f t="shared" si="15"/>
        <v>x</v>
      </c>
    </row>
    <row r="121" spans="1:22" ht="12.75" customHeight="1" x14ac:dyDescent="0.25">
      <c r="A121" s="588" t="s">
        <v>291</v>
      </c>
      <c r="B121" s="589"/>
      <c r="C121" s="590"/>
      <c r="D121" s="324"/>
      <c r="E121" s="325"/>
      <c r="F121" s="324"/>
      <c r="G121" s="325"/>
      <c r="H121" s="324"/>
      <c r="I121" s="325"/>
      <c r="J121" s="324"/>
      <c r="K121" s="325"/>
      <c r="L121" s="324"/>
      <c r="M121" s="325"/>
      <c r="N121" s="324"/>
      <c r="O121" s="325"/>
      <c r="P121" s="125"/>
      <c r="Q121" s="126"/>
      <c r="R121" s="206" t="str">
        <f t="shared" si="23"/>
        <v>Eingabe unvollständig</v>
      </c>
      <c r="U121" s="171" t="str">
        <f t="shared" si="15"/>
        <v>x</v>
      </c>
    </row>
    <row r="122" spans="1:22" ht="12.75" customHeight="1" x14ac:dyDescent="0.25">
      <c r="A122" s="588" t="s">
        <v>292</v>
      </c>
      <c r="B122" s="589"/>
      <c r="C122" s="590"/>
      <c r="D122" s="324"/>
      <c r="E122" s="325"/>
      <c r="F122" s="324"/>
      <c r="G122" s="325"/>
      <c r="H122" s="324"/>
      <c r="I122" s="325"/>
      <c r="J122" s="324"/>
      <c r="K122" s="325"/>
      <c r="L122" s="324"/>
      <c r="M122" s="325"/>
      <c r="N122" s="324"/>
      <c r="O122" s="325"/>
      <c r="P122" s="125"/>
      <c r="Q122" s="126"/>
      <c r="R122" s="206" t="str">
        <f t="shared" si="23"/>
        <v>Eingabe unvollständig</v>
      </c>
      <c r="U122" s="171" t="str">
        <f t="shared" si="15"/>
        <v>x</v>
      </c>
    </row>
    <row r="123" spans="1:22" x14ac:dyDescent="0.25">
      <c r="A123" s="588" t="s">
        <v>293</v>
      </c>
      <c r="B123" s="589"/>
      <c r="C123" s="590"/>
      <c r="D123" s="324"/>
      <c r="E123" s="325"/>
      <c r="F123" s="324"/>
      <c r="G123" s="325"/>
      <c r="H123" s="324"/>
      <c r="I123" s="325"/>
      <c r="J123" s="324"/>
      <c r="K123" s="325"/>
      <c r="L123" s="324"/>
      <c r="M123" s="325"/>
      <c r="N123" s="324"/>
      <c r="O123" s="325"/>
      <c r="P123" s="125"/>
      <c r="Q123" s="126"/>
      <c r="R123" s="206" t="str">
        <f t="shared" si="23"/>
        <v>Eingabe unvollständig</v>
      </c>
      <c r="U123" s="171" t="str">
        <f t="shared" si="15"/>
        <v>x</v>
      </c>
    </row>
    <row r="124" spans="1:22" ht="25.5" customHeight="1" x14ac:dyDescent="0.25">
      <c r="A124" s="588" t="s">
        <v>294</v>
      </c>
      <c r="B124" s="589"/>
      <c r="C124" s="590"/>
      <c r="D124" s="324"/>
      <c r="E124" s="325"/>
      <c r="F124" s="324"/>
      <c r="G124" s="325"/>
      <c r="H124" s="324"/>
      <c r="I124" s="325"/>
      <c r="J124" s="324"/>
      <c r="K124" s="325"/>
      <c r="L124" s="324"/>
      <c r="M124" s="325"/>
      <c r="N124" s="324"/>
      <c r="O124" s="325"/>
      <c r="P124" s="125"/>
      <c r="Q124" s="126"/>
      <c r="R124" s="206" t="str">
        <f t="shared" si="23"/>
        <v>Eingabe unvollständig</v>
      </c>
      <c r="U124" s="171" t="str">
        <f t="shared" si="15"/>
        <v>x</v>
      </c>
    </row>
    <row r="125" spans="1:22" ht="12.75" customHeight="1" x14ac:dyDescent="0.25">
      <c r="A125" s="588" t="s">
        <v>295</v>
      </c>
      <c r="B125" s="589"/>
      <c r="C125" s="590"/>
      <c r="D125" s="324"/>
      <c r="E125" s="325"/>
      <c r="F125" s="324"/>
      <c r="G125" s="325"/>
      <c r="H125" s="324"/>
      <c r="I125" s="325"/>
      <c r="J125" s="324"/>
      <c r="K125" s="325"/>
      <c r="L125" s="324"/>
      <c r="M125" s="325"/>
      <c r="N125" s="324"/>
      <c r="O125" s="325"/>
      <c r="P125" s="125"/>
      <c r="Q125" s="126"/>
      <c r="R125" s="206" t="str">
        <f t="shared" si="23"/>
        <v>Eingabe unvollständig</v>
      </c>
      <c r="U125" s="171" t="str">
        <f t="shared" si="15"/>
        <v>x</v>
      </c>
    </row>
    <row r="126" spans="1:22" x14ac:dyDescent="0.25">
      <c r="A126" s="588" t="s">
        <v>296</v>
      </c>
      <c r="B126" s="589"/>
      <c r="C126" s="590"/>
      <c r="D126" s="324"/>
      <c r="E126" s="325"/>
      <c r="F126" s="324"/>
      <c r="G126" s="325"/>
      <c r="H126" s="324"/>
      <c r="I126" s="325"/>
      <c r="J126" s="324"/>
      <c r="K126" s="325"/>
      <c r="L126" s="324"/>
      <c r="M126" s="325"/>
      <c r="N126" s="324"/>
      <c r="O126" s="325"/>
      <c r="P126" s="125"/>
      <c r="Q126" s="126"/>
      <c r="R126" s="206" t="str">
        <f t="shared" si="23"/>
        <v>Eingabe unvollständig</v>
      </c>
      <c r="U126" s="171" t="str">
        <f t="shared" si="15"/>
        <v>x</v>
      </c>
    </row>
    <row r="127" spans="1:22" x14ac:dyDescent="0.25">
      <c r="A127" s="617" t="s">
        <v>63</v>
      </c>
      <c r="B127" s="618"/>
      <c r="C127" s="619"/>
      <c r="D127" s="324"/>
      <c r="E127" s="325"/>
      <c r="F127" s="324"/>
      <c r="G127" s="325"/>
      <c r="H127" s="324"/>
      <c r="I127" s="325"/>
      <c r="J127" s="324"/>
      <c r="K127" s="325"/>
      <c r="L127" s="324"/>
      <c r="M127" s="325"/>
      <c r="N127" s="324"/>
      <c r="O127" s="325"/>
      <c r="P127" s="125"/>
      <c r="Q127" s="126"/>
      <c r="R127" s="206" t="str">
        <f t="shared" si="23"/>
        <v>Eingabe unvollständig</v>
      </c>
      <c r="U127" s="171" t="str">
        <f t="shared" si="15"/>
        <v>x</v>
      </c>
    </row>
    <row r="128" spans="1:22" ht="17.25" customHeight="1" x14ac:dyDescent="0.25">
      <c r="A128" s="650" t="s">
        <v>42</v>
      </c>
      <c r="B128" s="651"/>
      <c r="C128" s="652"/>
      <c r="D128" s="222">
        <f t="shared" ref="D128:O128" si="24">SUM(D115:D127)</f>
        <v>0</v>
      </c>
      <c r="E128" s="223">
        <f t="shared" si="24"/>
        <v>0</v>
      </c>
      <c r="F128" s="222">
        <f t="shared" si="24"/>
        <v>0</v>
      </c>
      <c r="G128" s="223">
        <f t="shared" si="24"/>
        <v>0</v>
      </c>
      <c r="H128" s="222">
        <f t="shared" si="24"/>
        <v>0</v>
      </c>
      <c r="I128" s="223">
        <f t="shared" si="24"/>
        <v>0</v>
      </c>
      <c r="J128" s="222">
        <f t="shared" si="24"/>
        <v>0</v>
      </c>
      <c r="K128" s="223">
        <f t="shared" si="24"/>
        <v>0</v>
      </c>
      <c r="L128" s="222">
        <f t="shared" si="24"/>
        <v>0</v>
      </c>
      <c r="M128" s="223">
        <f t="shared" si="24"/>
        <v>0</v>
      </c>
      <c r="N128" s="222">
        <f t="shared" si="24"/>
        <v>0</v>
      </c>
      <c r="O128" s="223">
        <f t="shared" si="24"/>
        <v>0</v>
      </c>
      <c r="P128" s="125"/>
      <c r="Q128" s="126"/>
      <c r="R128" s="645"/>
      <c r="S128" s="646"/>
      <c r="T128" s="646"/>
      <c r="U128" s="171" t="str">
        <f t="shared" si="15"/>
        <v/>
      </c>
      <c r="V128" s="208"/>
    </row>
    <row r="129" spans="1:24" ht="18" customHeight="1" x14ac:dyDescent="0.25">
      <c r="A129" s="688" t="s">
        <v>45</v>
      </c>
      <c r="B129" s="689"/>
      <c r="C129" s="690"/>
      <c r="D129" s="326"/>
      <c r="E129" s="294">
        <f>SUM(E130,E131,E119,E120:E123,E132,E133)</f>
        <v>0</v>
      </c>
      <c r="F129" s="326"/>
      <c r="G129" s="294">
        <f>SUM(G130,G131,G119,G120:G123,G132,G133)</f>
        <v>0</v>
      </c>
      <c r="H129" s="326"/>
      <c r="I129" s="294">
        <f>SUM(I130,I131,I119,I120:I123,I132,I133)</f>
        <v>0</v>
      </c>
      <c r="J129" s="326"/>
      <c r="K129" s="294">
        <f>SUM(K130,K131,K119,K120:K123,K132,K133)</f>
        <v>0</v>
      </c>
      <c r="L129" s="326"/>
      <c r="M129" s="294">
        <f>SUM(M130,M131,M119,M120:M123,M132,M133)</f>
        <v>0</v>
      </c>
      <c r="N129" s="326"/>
      <c r="O129" s="294">
        <f>SUM(O130,O131,O119,O120:O123,O132,O133)</f>
        <v>0</v>
      </c>
      <c r="P129" s="125"/>
      <c r="Q129" s="126"/>
      <c r="R129" s="296"/>
      <c r="U129" s="171" t="str">
        <f t="shared" si="15"/>
        <v/>
      </c>
    </row>
    <row r="130" spans="1:24" ht="18" customHeight="1" x14ac:dyDescent="0.25">
      <c r="A130" s="599" t="s">
        <v>79</v>
      </c>
      <c r="B130" s="600"/>
      <c r="C130" s="601"/>
      <c r="D130" s="354"/>
      <c r="E130" s="355">
        <f>IF(E116+E117&gt;=E140*0.2,E116+E117,SUM(E116:E117,E115*D156))</f>
        <v>0</v>
      </c>
      <c r="F130" s="354"/>
      <c r="G130" s="355">
        <f>IF(G116+G117&gt;=G140*0.2,G116+G117,SUM(G116:G117,G115*F156))</f>
        <v>0</v>
      </c>
      <c r="H130" s="354"/>
      <c r="I130" s="355">
        <f>IF(I116+I117&gt;=I140*0.2,I116+I117,SUM(I116:I117,I115*H156))</f>
        <v>0</v>
      </c>
      <c r="J130" s="354"/>
      <c r="K130" s="355">
        <f>IF(K116+K117&gt;=K140*0.2,K116+K117,SUM(K116:K117,K115*J156))</f>
        <v>0</v>
      </c>
      <c r="L130" s="354"/>
      <c r="M130" s="355">
        <f>IF(M116+M117&gt;=M140*0.2,M116+M117,SUM(M116:M117,M115*L156))</f>
        <v>0</v>
      </c>
      <c r="N130" s="354"/>
      <c r="O130" s="355">
        <f>IF(O116+O117&gt;=O140*0.2,O116+O117,SUM(O116:O117,O115*N156))</f>
        <v>0</v>
      </c>
      <c r="P130" s="125"/>
      <c r="Q130" s="126"/>
      <c r="R130" s="296"/>
      <c r="U130" s="171"/>
    </row>
    <row r="131" spans="1:24" ht="18" customHeight="1" x14ac:dyDescent="0.25">
      <c r="A131" s="614" t="s">
        <v>313</v>
      </c>
      <c r="B131" s="615"/>
      <c r="C131" s="616"/>
      <c r="D131" s="225"/>
      <c r="E131" s="226">
        <f>(E118/$D$10*$D$11)</f>
        <v>0</v>
      </c>
      <c r="F131" s="225"/>
      <c r="G131" s="226">
        <f>(G118/$D$10*$D$11)</f>
        <v>0</v>
      </c>
      <c r="H131" s="225"/>
      <c r="I131" s="226">
        <f>(I118/$D$10*$D$11)</f>
        <v>0</v>
      </c>
      <c r="J131" s="225"/>
      <c r="K131" s="226">
        <f>(K118/$D$10*$D$11)</f>
        <v>0</v>
      </c>
      <c r="L131" s="225"/>
      <c r="M131" s="226">
        <f>(M118/$D$10*$D$11)</f>
        <v>0</v>
      </c>
      <c r="N131" s="225"/>
      <c r="O131" s="226">
        <f>(O118/$D$10*$D$11)</f>
        <v>0</v>
      </c>
      <c r="P131" s="125"/>
      <c r="Q131" s="126"/>
      <c r="R131" s="206"/>
      <c r="S131" s="207"/>
      <c r="T131" s="207"/>
      <c r="U131" s="171" t="str">
        <f t="shared" ref="U131" si="25">IF(R131="","","x")</f>
        <v/>
      </c>
      <c r="V131" s="208"/>
    </row>
    <row r="132" spans="1:24" ht="28.5" customHeight="1" x14ac:dyDescent="0.25">
      <c r="A132" s="599" t="s">
        <v>80</v>
      </c>
      <c r="B132" s="600"/>
      <c r="C132" s="601"/>
      <c r="D132" s="332"/>
      <c r="E132" s="333">
        <f>IF(SUM(E124:E126)&gt;E140*0.2,E140*0.2,(SUM(E124:E126)))</f>
        <v>0</v>
      </c>
      <c r="F132" s="332"/>
      <c r="G132" s="333">
        <f>IF(SUM(G124:G126)&gt;G140*0.2,G140*0.2,(SUM(G124:G126)))</f>
        <v>0</v>
      </c>
      <c r="H132" s="332"/>
      <c r="I132" s="333">
        <f>IF(SUM(I124:I126)&gt;I140*0.2,I140*0.2,(SUM(I124:I126)))</f>
        <v>0</v>
      </c>
      <c r="J132" s="332"/>
      <c r="K132" s="333">
        <f>IF(SUM(K124:K126)&gt;K140*0.2,K140*0.2,(SUM(K124:K126)))</f>
        <v>0</v>
      </c>
      <c r="L132" s="332"/>
      <c r="M132" s="333">
        <f>IF(SUM(M124:M126)&gt;M140*0.2,M140*0.2,(SUM(M124:M126)))</f>
        <v>0</v>
      </c>
      <c r="N132" s="332"/>
      <c r="O132" s="333">
        <f>IF(SUM(O124:O126)&gt;O140*0.2,O140*0.2,(SUM(O124:O126)))</f>
        <v>0</v>
      </c>
      <c r="P132" s="125"/>
      <c r="Q132" s="126"/>
      <c r="R132" s="206"/>
      <c r="S132" s="207"/>
      <c r="T132" s="207"/>
      <c r="U132" s="171"/>
      <c r="V132" s="208"/>
    </row>
    <row r="133" spans="1:24" ht="18" customHeight="1" x14ac:dyDescent="0.25">
      <c r="A133" s="599" t="s">
        <v>65</v>
      </c>
      <c r="B133" s="600"/>
      <c r="C133" s="601"/>
      <c r="D133" s="327"/>
      <c r="E133" s="295">
        <f>IF(E127&gt;(E140*0.1),E140*0.1,E127)</f>
        <v>0</v>
      </c>
      <c r="F133" s="327"/>
      <c r="G133" s="295">
        <f>IF(G127&gt;(G140*0.1),G140*0.1,G127)</f>
        <v>0</v>
      </c>
      <c r="H133" s="327"/>
      <c r="I133" s="295">
        <f>IF(I127&gt;(I140*0.1),I140*0.1,I127)</f>
        <v>0</v>
      </c>
      <c r="J133" s="327"/>
      <c r="K133" s="295">
        <f>IF(K127&gt;(K140*0.1),K140*0.1,K127)</f>
        <v>0</v>
      </c>
      <c r="L133" s="327"/>
      <c r="M133" s="295">
        <f>IF(M127&gt;(M140*0.1),M140*0.1,M127)</f>
        <v>0</v>
      </c>
      <c r="N133" s="327"/>
      <c r="O133" s="295">
        <f>IF(O127&gt;(O140*0.1),O140*0.1,O127)</f>
        <v>0</v>
      </c>
      <c r="P133" s="125"/>
      <c r="Q133" s="126"/>
      <c r="R133" s="206"/>
      <c r="S133" s="207"/>
      <c r="T133" s="207"/>
      <c r="U133" s="171" t="str">
        <f t="shared" si="15"/>
        <v/>
      </c>
      <c r="V133" s="208"/>
    </row>
    <row r="134" spans="1:24" ht="12.75" customHeight="1" x14ac:dyDescent="0.25">
      <c r="A134" s="602" t="s">
        <v>297</v>
      </c>
      <c r="B134" s="603"/>
      <c r="C134" s="604"/>
      <c r="D134" s="129"/>
      <c r="E134" s="130"/>
      <c r="F134" s="129"/>
      <c r="G134" s="130"/>
      <c r="H134" s="129"/>
      <c r="I134" s="130"/>
      <c r="J134" s="129"/>
      <c r="K134" s="130"/>
      <c r="L134" s="129"/>
      <c r="M134" s="130"/>
      <c r="N134" s="129"/>
      <c r="O134" s="130"/>
      <c r="P134" s="125"/>
      <c r="Q134" s="126"/>
      <c r="R134" s="206" t="str">
        <f>IF(OR(D134="",E134="",F134="",G134="",H134="",I134="",J134="",K134="",L134="",M134="",N134="",O134="")=TRUE,"Eingabe unvollständig","")</f>
        <v>Eingabe unvollständig</v>
      </c>
      <c r="U134" s="171" t="str">
        <f t="shared" si="15"/>
        <v>x</v>
      </c>
    </row>
    <row r="135" spans="1:24" ht="12.75" customHeight="1" x14ac:dyDescent="0.25">
      <c r="A135" s="617" t="s">
        <v>70</v>
      </c>
      <c r="B135" s="686"/>
      <c r="C135" s="687"/>
      <c r="D135" s="131"/>
      <c r="E135" s="132"/>
      <c r="F135" s="131"/>
      <c r="G135" s="132"/>
      <c r="H135" s="131"/>
      <c r="I135" s="132"/>
      <c r="J135" s="131"/>
      <c r="K135" s="132"/>
      <c r="L135" s="131"/>
      <c r="M135" s="132"/>
      <c r="N135" s="131"/>
      <c r="O135" s="132"/>
      <c r="P135" s="125"/>
      <c r="Q135" s="126"/>
      <c r="R135" s="206" t="str">
        <f>IF(OR(D135="",E135="",F135="",G135="",H135="",I135="",J135="",K135="",L135="",M135="",N135="",O135="")=TRUE,"Eingabe unvollständig","")</f>
        <v>Eingabe unvollständig</v>
      </c>
      <c r="U135" s="171" t="str">
        <f t="shared" ref="U135" si="26">IF(R135="","","x")</f>
        <v>x</v>
      </c>
    </row>
    <row r="136" spans="1:24" ht="39" customHeight="1" x14ac:dyDescent="0.25">
      <c r="A136" s="663" t="s">
        <v>314</v>
      </c>
      <c r="B136" s="664"/>
      <c r="C136" s="665"/>
      <c r="D136" s="127"/>
      <c r="E136" s="128">
        <f>SUM(E134:E135)+(E128-E129)</f>
        <v>0</v>
      </c>
      <c r="F136" s="127"/>
      <c r="G136" s="128">
        <f>SUM(G134:G135)+(G128-G129)</f>
        <v>0</v>
      </c>
      <c r="H136" s="127"/>
      <c r="I136" s="128">
        <f>SUM(I134:I135)+(I128-I129)</f>
        <v>0</v>
      </c>
      <c r="J136" s="127"/>
      <c r="K136" s="128">
        <f>SUM(K134:K135)+(K128-K129)</f>
        <v>0</v>
      </c>
      <c r="L136" s="127"/>
      <c r="M136" s="128">
        <f>SUM(M134:M135)+(M128-M129)</f>
        <v>0</v>
      </c>
      <c r="N136" s="127"/>
      <c r="O136" s="128">
        <f>SUM(O134:O135)+(O128-O129)</f>
        <v>0</v>
      </c>
      <c r="P136" s="125"/>
      <c r="Q136" s="126"/>
      <c r="R136" s="207"/>
      <c r="U136" s="171" t="str">
        <f t="shared" ref="U136:U148" si="27">IF(R136="","","x")</f>
        <v/>
      </c>
    </row>
    <row r="137" spans="1:24" x14ac:dyDescent="0.25">
      <c r="A137" s="684"/>
      <c r="B137" s="685"/>
      <c r="C137" s="685"/>
      <c r="D137" s="232"/>
      <c r="E137" s="232"/>
      <c r="F137" s="232"/>
      <c r="G137" s="232"/>
      <c r="H137" s="232"/>
      <c r="I137" s="232"/>
      <c r="J137" s="232"/>
      <c r="K137" s="232"/>
      <c r="L137" s="232"/>
      <c r="M137" s="232"/>
      <c r="N137" s="232"/>
      <c r="O137" s="232"/>
      <c r="P137" s="125"/>
      <c r="Q137" s="126"/>
      <c r="R137" s="207"/>
      <c r="U137" s="171" t="str">
        <f t="shared" si="27"/>
        <v/>
      </c>
    </row>
    <row r="138" spans="1:24" x14ac:dyDescent="0.25">
      <c r="A138" s="591" t="s">
        <v>298</v>
      </c>
      <c r="B138" s="592"/>
      <c r="C138" s="593"/>
      <c r="D138" s="133"/>
      <c r="E138" s="134">
        <f>B42</f>
        <v>0</v>
      </c>
      <c r="F138" s="135"/>
      <c r="G138" s="136">
        <f>B55</f>
        <v>0</v>
      </c>
      <c r="H138" s="137"/>
      <c r="I138" s="134">
        <f>B68</f>
        <v>0</v>
      </c>
      <c r="J138" s="135"/>
      <c r="K138" s="136">
        <f>B81</f>
        <v>0</v>
      </c>
      <c r="L138" s="137"/>
      <c r="M138" s="134">
        <f>B94</f>
        <v>0</v>
      </c>
      <c r="N138" s="135"/>
      <c r="O138" s="134">
        <f>B107</f>
        <v>0</v>
      </c>
      <c r="P138" s="125"/>
      <c r="Q138" s="126"/>
      <c r="R138" s="218"/>
      <c r="U138" s="171" t="str">
        <f t="shared" si="27"/>
        <v/>
      </c>
    </row>
    <row r="139" spans="1:24" s="1" customFormat="1" x14ac:dyDescent="0.25">
      <c r="A139" s="628" t="s">
        <v>317</v>
      </c>
      <c r="B139" s="629"/>
      <c r="C139" s="630"/>
      <c r="D139" s="160"/>
      <c r="E139" s="159"/>
      <c r="F139" s="160"/>
      <c r="G139" s="159"/>
      <c r="H139" s="160"/>
      <c r="I139" s="159"/>
      <c r="J139" s="160"/>
      <c r="K139" s="159"/>
      <c r="L139" s="160"/>
      <c r="M139" s="159"/>
      <c r="N139" s="160"/>
      <c r="O139" s="159"/>
      <c r="P139" s="161"/>
      <c r="Q139" s="162"/>
      <c r="R139" s="218" t="str">
        <f>IF(OR(E139="",G139="",I139="",K139="",M139="",O139="")=TRUE,"Eingabe unvollständig","")</f>
        <v>Eingabe unvollständig</v>
      </c>
      <c r="S139" s="190"/>
      <c r="T139" s="190"/>
      <c r="U139" s="171" t="str">
        <f t="shared" si="27"/>
        <v>x</v>
      </c>
      <c r="V139" s="191"/>
      <c r="W139" s="190"/>
      <c r="X139" s="13"/>
    </row>
    <row r="140" spans="1:24" s="197" customFormat="1" ht="20.100000000000001" customHeight="1" x14ac:dyDescent="0.25">
      <c r="A140" s="672" t="s">
        <v>20</v>
      </c>
      <c r="B140" s="673"/>
      <c r="C140" s="674"/>
      <c r="D140" s="249"/>
      <c r="E140" s="128">
        <f>E23</f>
        <v>0</v>
      </c>
      <c r="F140" s="250" t="s">
        <v>18</v>
      </c>
      <c r="G140" s="128">
        <f>G23</f>
        <v>0</v>
      </c>
      <c r="H140" s="250" t="s">
        <v>18</v>
      </c>
      <c r="I140" s="128">
        <f>I23</f>
        <v>0</v>
      </c>
      <c r="J140" s="250" t="s">
        <v>18</v>
      </c>
      <c r="K140" s="128">
        <f>K23</f>
        <v>0</v>
      </c>
      <c r="L140" s="250" t="s">
        <v>18</v>
      </c>
      <c r="M140" s="128">
        <f>M23</f>
        <v>0</v>
      </c>
      <c r="N140" s="250" t="s">
        <v>18</v>
      </c>
      <c r="O140" s="128">
        <f>O23</f>
        <v>0</v>
      </c>
      <c r="P140" s="224" t="s">
        <v>18</v>
      </c>
      <c r="Q140" s="193"/>
      <c r="R140" s="194"/>
      <c r="S140" s="194"/>
      <c r="T140" s="194"/>
      <c r="U140" s="171" t="str">
        <f t="shared" si="27"/>
        <v/>
      </c>
      <c r="V140" s="195"/>
      <c r="W140" s="194"/>
      <c r="X140" s="196"/>
    </row>
    <row r="141" spans="1:24" ht="12.75" customHeight="1" x14ac:dyDescent="0.25">
      <c r="A141" s="642" t="s">
        <v>321</v>
      </c>
      <c r="B141" s="643"/>
      <c r="C141" s="644"/>
      <c r="D141" s="246"/>
      <c r="E141" s="247">
        <f>E140*0.2</f>
        <v>0</v>
      </c>
      <c r="F141" s="248" t="s">
        <v>18</v>
      </c>
      <c r="G141" s="247">
        <f>G140*0.2</f>
        <v>0</v>
      </c>
      <c r="H141" s="248" t="s">
        <v>18</v>
      </c>
      <c r="I141" s="247">
        <f>I140*0.2</f>
        <v>0</v>
      </c>
      <c r="J141" s="248" t="s">
        <v>18</v>
      </c>
      <c r="K141" s="247">
        <f>K140*0.2</f>
        <v>0</v>
      </c>
      <c r="L141" s="248" t="s">
        <v>18</v>
      </c>
      <c r="M141" s="247">
        <f>M140*0.2</f>
        <v>0</v>
      </c>
      <c r="N141" s="248" t="s">
        <v>18</v>
      </c>
      <c r="O141" s="247">
        <f>O140*0.2</f>
        <v>0</v>
      </c>
      <c r="P141" s="203" t="s">
        <v>18</v>
      </c>
      <c r="Q141" s="126"/>
      <c r="R141" s="522"/>
      <c r="U141" s="171" t="str">
        <f t="shared" si="27"/>
        <v/>
      </c>
    </row>
    <row r="142" spans="1:24" ht="12.75" customHeight="1" x14ac:dyDescent="0.25">
      <c r="A142" s="636" t="s">
        <v>322</v>
      </c>
      <c r="B142" s="637"/>
      <c r="C142" s="638"/>
      <c r="D142" s="246"/>
      <c r="E142" s="247">
        <f>E140*0.25</f>
        <v>0</v>
      </c>
      <c r="F142" s="248" t="s">
        <v>18</v>
      </c>
      <c r="G142" s="247">
        <f>G140*0.25</f>
        <v>0</v>
      </c>
      <c r="H142" s="248" t="s">
        <v>18</v>
      </c>
      <c r="I142" s="247">
        <f>I140*0.25</f>
        <v>0</v>
      </c>
      <c r="J142" s="248" t="s">
        <v>18</v>
      </c>
      <c r="K142" s="247">
        <f>K140*0.25</f>
        <v>0</v>
      </c>
      <c r="L142" s="248" t="s">
        <v>18</v>
      </c>
      <c r="M142" s="247">
        <f>M140*0.25</f>
        <v>0</v>
      </c>
      <c r="N142" s="248" t="s">
        <v>18</v>
      </c>
      <c r="O142" s="247">
        <f>O140*0.25</f>
        <v>0</v>
      </c>
      <c r="P142" s="203" t="s">
        <v>18</v>
      </c>
      <c r="Q142" s="126"/>
      <c r="R142" s="521"/>
      <c r="U142" s="171"/>
    </row>
    <row r="143" spans="1:24" ht="12.75" customHeight="1" x14ac:dyDescent="0.25">
      <c r="A143" s="588" t="s">
        <v>325</v>
      </c>
      <c r="B143" s="589"/>
      <c r="C143" s="590"/>
      <c r="D143" s="246"/>
      <c r="E143" s="247">
        <f>E140*0.55</f>
        <v>0</v>
      </c>
      <c r="F143" s="248" t="s">
        <v>18</v>
      </c>
      <c r="G143" s="247">
        <f>G140*0.55</f>
        <v>0</v>
      </c>
      <c r="H143" s="248" t="s">
        <v>18</v>
      </c>
      <c r="I143" s="247">
        <f>I140*0.55</f>
        <v>0</v>
      </c>
      <c r="J143" s="248" t="s">
        <v>18</v>
      </c>
      <c r="K143" s="247">
        <f>K140*0.55</f>
        <v>0</v>
      </c>
      <c r="L143" s="248" t="s">
        <v>18</v>
      </c>
      <c r="M143" s="247">
        <f>M140*0.55</f>
        <v>0</v>
      </c>
      <c r="N143" s="248" t="s">
        <v>18</v>
      </c>
      <c r="O143" s="247">
        <f>O140*0.55</f>
        <v>0</v>
      </c>
      <c r="P143" s="203" t="s">
        <v>18</v>
      </c>
      <c r="Q143" s="126"/>
      <c r="U143" s="171" t="str">
        <f t="shared" ref="U143:U144" si="28">IF(R143="","","x")</f>
        <v/>
      </c>
    </row>
    <row r="144" spans="1:24" ht="12.75" customHeight="1" x14ac:dyDescent="0.25">
      <c r="A144" s="588" t="s">
        <v>73</v>
      </c>
      <c r="B144" s="589"/>
      <c r="C144" s="590"/>
      <c r="D144" s="246"/>
      <c r="E144" s="247">
        <f>E140*0.2</f>
        <v>0</v>
      </c>
      <c r="F144" s="248" t="s">
        <v>18</v>
      </c>
      <c r="G144" s="247">
        <f>G140*0.2</f>
        <v>0</v>
      </c>
      <c r="H144" s="248" t="s">
        <v>18</v>
      </c>
      <c r="I144" s="247">
        <f>I140*0.2</f>
        <v>0</v>
      </c>
      <c r="J144" s="248" t="s">
        <v>18</v>
      </c>
      <c r="K144" s="247">
        <f>K140*0.2</f>
        <v>0</v>
      </c>
      <c r="L144" s="248" t="s">
        <v>18</v>
      </c>
      <c r="M144" s="247">
        <f>M140*0.2</f>
        <v>0</v>
      </c>
      <c r="N144" s="248" t="s">
        <v>18</v>
      </c>
      <c r="O144" s="247">
        <f>O140*0.2</f>
        <v>0</v>
      </c>
      <c r="P144" s="203" t="s">
        <v>18</v>
      </c>
      <c r="Q144" s="126"/>
      <c r="U144" s="171" t="str">
        <f t="shared" si="28"/>
        <v/>
      </c>
    </row>
    <row r="145" spans="1:28" ht="12.75" customHeight="1" x14ac:dyDescent="0.25">
      <c r="A145" s="610" t="s">
        <v>74</v>
      </c>
      <c r="B145" s="611"/>
      <c r="C145" s="612"/>
      <c r="D145" s="246"/>
      <c r="E145" s="247">
        <f>E140*0.1</f>
        <v>0</v>
      </c>
      <c r="F145" s="248" t="s">
        <v>18</v>
      </c>
      <c r="G145" s="247">
        <f>G140*0.1</f>
        <v>0</v>
      </c>
      <c r="H145" s="248" t="s">
        <v>18</v>
      </c>
      <c r="I145" s="247">
        <f>I140*0.1</f>
        <v>0</v>
      </c>
      <c r="J145" s="248" t="s">
        <v>18</v>
      </c>
      <c r="K145" s="247">
        <f>K140*0.1</f>
        <v>0</v>
      </c>
      <c r="L145" s="248" t="s">
        <v>18</v>
      </c>
      <c r="M145" s="247">
        <f>M140*0.1</f>
        <v>0</v>
      </c>
      <c r="N145" s="248" t="s">
        <v>18</v>
      </c>
      <c r="O145" s="247">
        <f>O140*0.1</f>
        <v>0</v>
      </c>
      <c r="P145" s="203" t="s">
        <v>18</v>
      </c>
      <c r="Q145" s="126"/>
      <c r="U145" s="171" t="str">
        <f t="shared" ref="U145" si="29">IF(R145="","","x")</f>
        <v/>
      </c>
    </row>
    <row r="146" spans="1:28" s="197" customFormat="1" ht="24.9" customHeight="1" x14ac:dyDescent="0.25">
      <c r="A146" s="607" t="s">
        <v>21</v>
      </c>
      <c r="B146" s="608"/>
      <c r="C146" s="609"/>
      <c r="D146" s="237"/>
      <c r="E146" s="238" t="str">
        <f>IF(E140=0,"0",E129/E140*100)</f>
        <v>0</v>
      </c>
      <c r="F146" s="239" t="s">
        <v>22</v>
      </c>
      <c r="G146" s="238" t="str">
        <f>IF(G140=0,"0",G129/G140*100)</f>
        <v>0</v>
      </c>
      <c r="H146" s="239" t="s">
        <v>22</v>
      </c>
      <c r="I146" s="238" t="str">
        <f>IF(I140=0,"0",I129/I140*100)</f>
        <v>0</v>
      </c>
      <c r="J146" s="239" t="s">
        <v>22</v>
      </c>
      <c r="K146" s="238" t="str">
        <f>IF(K140=0,"0",K129/K140*100)</f>
        <v>0</v>
      </c>
      <c r="L146" s="239" t="s">
        <v>22</v>
      </c>
      <c r="M146" s="238" t="str">
        <f>IF(M140=0,"0",M129/M140*100)</f>
        <v>0</v>
      </c>
      <c r="N146" s="239" t="s">
        <v>22</v>
      </c>
      <c r="O146" s="238" t="str">
        <f>IF(O140=0,"0",O129/O140*100)</f>
        <v>0</v>
      </c>
      <c r="P146" s="211" t="s">
        <v>22</v>
      </c>
      <c r="Q146" s="193"/>
      <c r="R146" s="194"/>
      <c r="S146" s="194"/>
      <c r="T146" s="194"/>
      <c r="U146" s="171" t="str">
        <f t="shared" si="27"/>
        <v/>
      </c>
      <c r="V146" s="195"/>
      <c r="W146" s="194"/>
      <c r="X146" s="196"/>
    </row>
    <row r="147" spans="1:28" s="197" customFormat="1" ht="15" customHeight="1" x14ac:dyDescent="0.25">
      <c r="A147" s="660" t="s">
        <v>52</v>
      </c>
      <c r="B147" s="661"/>
      <c r="C147" s="662"/>
      <c r="D147" s="240"/>
      <c r="E147" s="244" t="str">
        <f>IF(E129=0,"0",(E130/E140*100))</f>
        <v>0</v>
      </c>
      <c r="F147" s="241" t="s">
        <v>22</v>
      </c>
      <c r="G147" s="244" t="str">
        <f>IF(G129=0,"0",(G130/G140*100))</f>
        <v>0</v>
      </c>
      <c r="H147" s="241" t="s">
        <v>22</v>
      </c>
      <c r="I147" s="244" t="str">
        <f>IF(I129=0,"0",(I130/I140*100))</f>
        <v>0</v>
      </c>
      <c r="J147" s="241" t="s">
        <v>22</v>
      </c>
      <c r="K147" s="244" t="str">
        <f>IF(K129=0,"0",(K130/K140*100))</f>
        <v>0</v>
      </c>
      <c r="L147" s="241" t="s">
        <v>22</v>
      </c>
      <c r="M147" s="244" t="str">
        <f>IF(M129=0,"0",(M130/M140*100))</f>
        <v>0</v>
      </c>
      <c r="N147" s="241" t="s">
        <v>22</v>
      </c>
      <c r="O147" s="244" t="str">
        <f>IF(O129=0,"0",(O130/O140*100))</f>
        <v>0</v>
      </c>
      <c r="P147" s="224" t="s">
        <v>22</v>
      </c>
      <c r="Q147" s="193"/>
      <c r="R147" s="318"/>
      <c r="S147" s="209"/>
      <c r="T147" s="209"/>
      <c r="U147" s="171" t="str">
        <f t="shared" si="27"/>
        <v/>
      </c>
      <c r="V147" s="210"/>
      <c r="W147" s="194"/>
      <c r="X147" s="196"/>
    </row>
    <row r="148" spans="1:28" s="197" customFormat="1" ht="28.5" customHeight="1" x14ac:dyDescent="0.25">
      <c r="A148" s="666" t="s">
        <v>76</v>
      </c>
      <c r="B148" s="667"/>
      <c r="C148" s="668" t="s">
        <v>47</v>
      </c>
      <c r="D148" s="242"/>
      <c r="E148" s="243" t="str">
        <f>IF(E129=0,"0",(E131+E119+E120+E121+E122+E123)/E140*100)</f>
        <v>0</v>
      </c>
      <c r="F148" s="228" t="s">
        <v>22</v>
      </c>
      <c r="G148" s="243" t="str">
        <f>IF(G129=0,"0",(G131+G119+G120+G121+G122+G123)/G140*100)</f>
        <v>0</v>
      </c>
      <c r="H148" s="228" t="s">
        <v>22</v>
      </c>
      <c r="I148" s="243" t="str">
        <f>IF(I129=0,"0",(I131+I119+I120+I121+I122+I123)/I140*100)</f>
        <v>0</v>
      </c>
      <c r="J148" s="228" t="s">
        <v>22</v>
      </c>
      <c r="K148" s="243" t="str">
        <f>IF(K129=0,"0",(K131+K119+K120+K121+K122+K123)/K140*100)</f>
        <v>0</v>
      </c>
      <c r="L148" s="228" t="s">
        <v>22</v>
      </c>
      <c r="M148" s="243" t="str">
        <f>IF(M129=0,"0",(M131+M119+M120+M121+M122+M123)/M140*100)</f>
        <v>0</v>
      </c>
      <c r="N148" s="228" t="s">
        <v>22</v>
      </c>
      <c r="O148" s="243" t="str">
        <f>IF(O129=0,"0",(O131+O119+O120+O121+O122+O123)/O140*100)</f>
        <v>0</v>
      </c>
      <c r="P148" s="224" t="s">
        <v>22</v>
      </c>
      <c r="Q148" s="193"/>
      <c r="R148" s="209"/>
      <c r="S148" s="209"/>
      <c r="T148" s="209"/>
      <c r="U148" s="171" t="str">
        <f t="shared" si="27"/>
        <v/>
      </c>
      <c r="V148" s="210"/>
      <c r="W148" s="194"/>
      <c r="X148" s="196"/>
    </row>
    <row r="149" spans="1:28" s="197" customFormat="1" ht="28.5" customHeight="1" x14ac:dyDescent="0.25">
      <c r="A149" s="666" t="s">
        <v>77</v>
      </c>
      <c r="B149" s="667"/>
      <c r="C149" s="668"/>
      <c r="D149" s="242"/>
      <c r="E149" s="243" t="str">
        <f>IF(E129=0,"0",E132/E140*100)</f>
        <v>0</v>
      </c>
      <c r="F149" s="228" t="s">
        <v>22</v>
      </c>
      <c r="G149" s="243" t="str">
        <f>IF(G129=0,"0",G132/G140*100)</f>
        <v>0</v>
      </c>
      <c r="H149" s="228" t="s">
        <v>22</v>
      </c>
      <c r="I149" s="243" t="str">
        <f>IF(I129=0,"0",I132/I140*100)</f>
        <v>0</v>
      </c>
      <c r="J149" s="228" t="s">
        <v>22</v>
      </c>
      <c r="K149" s="243" t="str">
        <f>IF(K129=0,"0",K132/K140*100)</f>
        <v>0</v>
      </c>
      <c r="L149" s="228" t="s">
        <v>22</v>
      </c>
      <c r="M149" s="243" t="str">
        <f>IF(M129=0,"0",M132/M140*100)</f>
        <v>0</v>
      </c>
      <c r="N149" s="228" t="s">
        <v>22</v>
      </c>
      <c r="O149" s="243" t="str">
        <f>IF(O129=0,"0",O132/O140*100)</f>
        <v>0</v>
      </c>
      <c r="P149" s="224" t="s">
        <v>22</v>
      </c>
      <c r="Q149" s="193"/>
      <c r="R149" s="319"/>
      <c r="S149" s="209"/>
      <c r="T149" s="209"/>
      <c r="U149" s="171"/>
      <c r="V149" s="210"/>
      <c r="W149" s="194"/>
      <c r="X149" s="196"/>
    </row>
    <row r="150" spans="1:28" s="197" customFormat="1" ht="15" customHeight="1" x14ac:dyDescent="0.25">
      <c r="A150" s="622" t="s">
        <v>78</v>
      </c>
      <c r="B150" s="623"/>
      <c r="C150" s="624"/>
      <c r="D150" s="229"/>
      <c r="E150" s="245" t="str">
        <f>IF(E129=0,"0",(E133/E140*100))</f>
        <v>0</v>
      </c>
      <c r="F150" s="230" t="s">
        <v>22</v>
      </c>
      <c r="G150" s="245" t="str">
        <f>IF(G129=0,"0",(G133/G140*100))</f>
        <v>0</v>
      </c>
      <c r="H150" s="230" t="s">
        <v>22</v>
      </c>
      <c r="I150" s="245" t="str">
        <f>IF(I129=0,"0",(I133/I140*100))</f>
        <v>0</v>
      </c>
      <c r="J150" s="230" t="s">
        <v>22</v>
      </c>
      <c r="K150" s="245" t="str">
        <f>IF(K129=0,"0",(K133/K140*100))</f>
        <v>0</v>
      </c>
      <c r="L150" s="230" t="s">
        <v>22</v>
      </c>
      <c r="M150" s="245" t="str">
        <f>IF(M129=0,"0",(M133/M140*100))</f>
        <v>0</v>
      </c>
      <c r="N150" s="230" t="s">
        <v>22</v>
      </c>
      <c r="O150" s="245" t="str">
        <f>IF(O129=0,"0",(O133/O140*100))</f>
        <v>0</v>
      </c>
      <c r="P150" s="224" t="s">
        <v>22</v>
      </c>
      <c r="Q150" s="193"/>
      <c r="R150" s="318"/>
      <c r="S150" s="209"/>
      <c r="T150" s="209"/>
      <c r="U150" s="171"/>
      <c r="V150" s="210"/>
      <c r="W150" s="194"/>
      <c r="X150" s="196"/>
    </row>
    <row r="151" spans="1:28" s="197" customFormat="1" ht="15" customHeight="1" x14ac:dyDescent="0.25">
      <c r="A151" s="669" t="s">
        <v>68</v>
      </c>
      <c r="B151" s="670"/>
      <c r="C151" s="671"/>
      <c r="D151" s="233"/>
      <c r="E151" s="251">
        <f>IF(E140&lt;E129,"0",E140-E129)</f>
        <v>0</v>
      </c>
      <c r="F151" s="234" t="str">
        <f>IF(E151="","","PE")</f>
        <v>PE</v>
      </c>
      <c r="G151" s="251">
        <f>IF(G140&lt;G129,"0",G140-G129)</f>
        <v>0</v>
      </c>
      <c r="H151" s="234" t="str">
        <f>IF(G151="","","PE")</f>
        <v>PE</v>
      </c>
      <c r="I151" s="251">
        <f>IF(I140&lt;I129,"0",I140-I129)</f>
        <v>0</v>
      </c>
      <c r="J151" s="234" t="str">
        <f>IF(I151="","","PE")</f>
        <v>PE</v>
      </c>
      <c r="K151" s="251">
        <f>IF(K140&lt;K129,"0",K140-K129)</f>
        <v>0</v>
      </c>
      <c r="L151" s="234" t="str">
        <f>IF(K151="","","PE")</f>
        <v>PE</v>
      </c>
      <c r="M151" s="251">
        <f>IF(M140&lt;M129,"0",M140-M129)</f>
        <v>0</v>
      </c>
      <c r="N151" s="234" t="str">
        <f>IF(M151="","","PE")</f>
        <v>PE</v>
      </c>
      <c r="O151" s="251">
        <f>IF(O140&lt;O129,"0",O140-O129)</f>
        <v>0</v>
      </c>
      <c r="P151" s="227" t="str">
        <f>IF(O151="","","PE")</f>
        <v>PE</v>
      </c>
      <c r="Q151" s="193"/>
      <c r="R151" s="194"/>
      <c r="S151" s="194"/>
      <c r="T151" s="194"/>
      <c r="U151" s="171" t="str">
        <f>IF(R151="","","x")</f>
        <v/>
      </c>
      <c r="V151" s="195"/>
      <c r="W151" s="194"/>
      <c r="X151" s="196"/>
    </row>
    <row r="152" spans="1:28" s="197" customFormat="1" ht="15" customHeight="1" x14ac:dyDescent="0.25">
      <c r="A152" s="677" t="s">
        <v>323</v>
      </c>
      <c r="B152" s="678"/>
      <c r="C152" s="679"/>
      <c r="D152" s="337"/>
      <c r="E152" s="338">
        <f>IF(E141&lt;E130,"0",E141-E130)</f>
        <v>0</v>
      </c>
      <c r="F152" s="339" t="str">
        <f>IF(E152="","","PE")</f>
        <v>PE</v>
      </c>
      <c r="G152" s="338">
        <f>IF(G141&lt;G130,"0",G141-G130)</f>
        <v>0</v>
      </c>
      <c r="H152" s="339" t="str">
        <f>IF(G152="","","PE")</f>
        <v>PE</v>
      </c>
      <c r="I152" s="338">
        <f>IF(I141&lt;I130,"0",I141-I130)</f>
        <v>0</v>
      </c>
      <c r="J152" s="339" t="str">
        <f>IF(I152="","","PE")</f>
        <v>PE</v>
      </c>
      <c r="K152" s="338">
        <f>IF(K141&lt;K130,"0",K141-K130)</f>
        <v>0</v>
      </c>
      <c r="L152" s="339" t="str">
        <f>IF(K152="","","PE")</f>
        <v>PE</v>
      </c>
      <c r="M152" s="338">
        <f>IF(M141&lt;M130,"0",M141-M130)</f>
        <v>0</v>
      </c>
      <c r="N152" s="339" t="str">
        <f>IF(M152="","","PE")</f>
        <v>PE</v>
      </c>
      <c r="O152" s="338">
        <f>IF(O141&lt;O130,"0",O141-O130)</f>
        <v>0</v>
      </c>
      <c r="P152" s="227" t="str">
        <f>IF(O152="","","PE")</f>
        <v>PE</v>
      </c>
      <c r="Q152" s="193"/>
      <c r="R152" s="194"/>
      <c r="S152" s="194"/>
      <c r="T152" s="194"/>
      <c r="U152" s="171" t="str">
        <f>IF(R152="","","x")</f>
        <v/>
      </c>
      <c r="V152" s="195"/>
      <c r="W152" s="194"/>
      <c r="X152" s="196"/>
    </row>
    <row r="153" spans="1:28" s="197" customFormat="1" ht="15" customHeight="1" x14ac:dyDescent="0.25">
      <c r="A153" s="639" t="s">
        <v>324</v>
      </c>
      <c r="B153" s="640"/>
      <c r="C153" s="641"/>
      <c r="D153" s="337"/>
      <c r="E153" s="338">
        <f>IF(E142&lt;E130,"0",E142-E130)</f>
        <v>0</v>
      </c>
      <c r="F153" s="339" t="str">
        <f>IF(E153="","","PE")</f>
        <v>PE</v>
      </c>
      <c r="G153" s="338">
        <f>IF(G142&lt;G130,"0",G142-G130)</f>
        <v>0</v>
      </c>
      <c r="H153" s="339" t="str">
        <f>IF(G153="","","PE")</f>
        <v>PE</v>
      </c>
      <c r="I153" s="338">
        <f>IF(I142&lt;I130,"0",I142-I130)</f>
        <v>0</v>
      </c>
      <c r="J153" s="339" t="str">
        <f>IF(I153="","","PE")</f>
        <v>PE</v>
      </c>
      <c r="K153" s="338">
        <f>IF(K142&lt;K130,"0",K142-K130)</f>
        <v>0</v>
      </c>
      <c r="L153" s="339" t="str">
        <f>IF(K153="","","PE")</f>
        <v>PE</v>
      </c>
      <c r="M153" s="338">
        <f>IF(M142&lt;M130,"0",M142-M130)</f>
        <v>0</v>
      </c>
      <c r="N153" s="339" t="str">
        <f>IF(M153="","","PE")</f>
        <v>PE</v>
      </c>
      <c r="O153" s="338">
        <f>IF(O142&lt;O130,"0",O142-O130)</f>
        <v>0</v>
      </c>
      <c r="P153" s="227" t="str">
        <f>IF(O153="","","PE")</f>
        <v>PE</v>
      </c>
      <c r="Q153" s="193"/>
      <c r="R153" s="194"/>
      <c r="S153" s="194"/>
      <c r="T153" s="194"/>
      <c r="U153" s="171"/>
      <c r="V153" s="195"/>
      <c r="W153" s="194"/>
      <c r="X153" s="196"/>
    </row>
    <row r="154" spans="1:28" s="197" customFormat="1" ht="15" customHeight="1" x14ac:dyDescent="0.25">
      <c r="A154" s="657" t="s">
        <v>69</v>
      </c>
      <c r="B154" s="658"/>
      <c r="C154" s="659"/>
      <c r="D154" s="334"/>
      <c r="E154" s="335">
        <f>IF(E143&lt;SUM(E131,E119,E120:E123),"0",E143-(SUM(E131,E119,E120:E123)))</f>
        <v>0</v>
      </c>
      <c r="F154" s="336" t="str">
        <f>IF(E154="","","PE")</f>
        <v>PE</v>
      </c>
      <c r="G154" s="335">
        <f>IF(G143&lt;SUM(G131,G119,G120:G123),"0",G143-(SUM(G131,G119,G120:G123)))</f>
        <v>0</v>
      </c>
      <c r="H154" s="336" t="str">
        <f>IF(G154="","","PE")</f>
        <v>PE</v>
      </c>
      <c r="I154" s="335">
        <f>IF(I143&lt;SUM(I131,I119,I120:I123),"0",I143-(SUM(I131,I119,I120:I123)))</f>
        <v>0</v>
      </c>
      <c r="J154" s="336" t="str">
        <f>IF(I154="","","PE")</f>
        <v>PE</v>
      </c>
      <c r="K154" s="335">
        <f>IF(K143&lt;SUM(K131,K119,K120:K123),"0",K143-(SUM(K131,K119,K120:K123)))</f>
        <v>0</v>
      </c>
      <c r="L154" s="336" t="str">
        <f>IF(K154="","","PE")</f>
        <v>PE</v>
      </c>
      <c r="M154" s="335">
        <f>IF(M143&lt;SUM(M131,M119,M120:M123),"0",M143-(SUM(M131,M119,M120:M123)))</f>
        <v>0</v>
      </c>
      <c r="N154" s="336" t="str">
        <f>IF(M154="","","PE")</f>
        <v>PE</v>
      </c>
      <c r="O154" s="335">
        <f>IF(O143&lt;SUM(O131,O119,O120:O123),"0",O143-(SUM(O131,O119,O120:O123)))</f>
        <v>0</v>
      </c>
      <c r="P154" s="227" t="str">
        <f>IF(O154="","","PE")</f>
        <v>PE</v>
      </c>
      <c r="Q154" s="193"/>
      <c r="R154" s="194"/>
      <c r="S154" s="194"/>
      <c r="T154" s="194"/>
      <c r="U154" s="171" t="str">
        <f>IF(R154="","","x")</f>
        <v/>
      </c>
      <c r="V154" s="195"/>
      <c r="W154" s="194"/>
      <c r="X154" s="196"/>
    </row>
    <row r="155" spans="1:28" s="197" customFormat="1" ht="18" customHeight="1" x14ac:dyDescent="0.25">
      <c r="A155" s="351"/>
      <c r="B155" s="340"/>
      <c r="C155" s="341"/>
      <c r="D155" s="342"/>
      <c r="E155" s="343"/>
      <c r="F155" s="343"/>
      <c r="G155" s="343"/>
      <c r="H155" s="343"/>
      <c r="I155" s="343"/>
      <c r="J155" s="343"/>
      <c r="K155" s="341"/>
      <c r="L155" s="344"/>
      <c r="M155" s="341"/>
      <c r="N155" s="341"/>
      <c r="O155" s="341"/>
      <c r="P155" s="345"/>
      <c r="Q155" s="193"/>
      <c r="R155" s="194"/>
      <c r="S155" s="194"/>
      <c r="T155" s="194"/>
      <c r="U155" s="171" t="str">
        <f t="shared" ref="U155:U199" si="30">IF(R155="","","x")</f>
        <v/>
      </c>
      <c r="V155" s="195"/>
      <c r="W155" s="194"/>
      <c r="X155" s="196"/>
    </row>
    <row r="156" spans="1:28" x14ac:dyDescent="0.25">
      <c r="A156" s="118"/>
      <c r="B156" s="119"/>
      <c r="C156" s="519" t="s">
        <v>319</v>
      </c>
      <c r="D156" s="346">
        <v>0</v>
      </c>
      <c r="E156" s="115"/>
      <c r="F156" s="346">
        <v>0</v>
      </c>
      <c r="G156" s="115"/>
      <c r="H156" s="346">
        <v>0</v>
      </c>
      <c r="I156" s="115"/>
      <c r="J156" s="346">
        <v>0</v>
      </c>
      <c r="K156" s="115"/>
      <c r="L156" s="346">
        <v>0</v>
      </c>
      <c r="M156" s="75"/>
      <c r="N156" s="346">
        <v>0</v>
      </c>
      <c r="O156" s="75"/>
      <c r="P156" s="125"/>
      <c r="Q156" s="126"/>
      <c r="R156" s="218" t="str">
        <f>IF(OR(D156="",F156="",H156="",J156="",L156="",N156="")=TRUE,"Eingabe unvollständig","")</f>
        <v/>
      </c>
      <c r="S156" s="347" t="str">
        <f t="shared" ref="S156" si="31">IF(R156="","","x")</f>
        <v/>
      </c>
      <c r="T156" s="207"/>
      <c r="U156" s="207"/>
      <c r="V156" s="207"/>
      <c r="W156" s="207"/>
      <c r="X156" s="196"/>
      <c r="Y156" s="197"/>
      <c r="Z156" s="197"/>
      <c r="AA156" s="42"/>
      <c r="AB156" s="42"/>
    </row>
    <row r="157" spans="1:28" s="197" customFormat="1" ht="18" customHeight="1" thickBot="1" x14ac:dyDescent="0.3">
      <c r="A157" s="198"/>
      <c r="B157" s="199"/>
      <c r="C157" s="348"/>
      <c r="D157" s="349" t="s">
        <v>71</v>
      </c>
      <c r="E157" s="349"/>
      <c r="F157" s="349"/>
      <c r="G157" s="349"/>
      <c r="H157" s="349"/>
      <c r="I157" s="349"/>
      <c r="J157" s="349"/>
      <c r="K157" s="350"/>
      <c r="L157" s="350"/>
      <c r="M157" s="350"/>
      <c r="N157" s="350"/>
      <c r="O157" s="350"/>
      <c r="P157" s="200"/>
      <c r="Q157" s="201"/>
      <c r="R157" s="209"/>
      <c r="S157" s="209"/>
      <c r="T157" s="209"/>
      <c r="U157" s="209"/>
      <c r="V157" s="209"/>
      <c r="W157" s="209"/>
      <c r="X157" s="196"/>
      <c r="AA157" s="196"/>
      <c r="AB157" s="196"/>
    </row>
    <row r="158" spans="1:28" ht="13.8" thickBot="1" x14ac:dyDescent="0.3">
      <c r="A158" s="138"/>
      <c r="B158" s="138"/>
      <c r="C158" s="138"/>
      <c r="D158" s="139"/>
      <c r="E158" s="139"/>
      <c r="F158" s="139"/>
      <c r="G158" s="139"/>
      <c r="H158" s="139"/>
      <c r="I158" s="139"/>
      <c r="J158" s="139"/>
      <c r="K158" s="139"/>
      <c r="L158" s="139"/>
      <c r="M158" s="139"/>
      <c r="N158" s="139"/>
      <c r="O158" s="139"/>
      <c r="P158" s="140"/>
      <c r="Q158" s="140"/>
      <c r="U158" s="171" t="str">
        <f t="shared" si="30"/>
        <v/>
      </c>
    </row>
    <row r="159" spans="1:28" ht="15.6" x14ac:dyDescent="0.3">
      <c r="A159" s="14" t="s">
        <v>23</v>
      </c>
      <c r="B159" s="15" t="s">
        <v>2</v>
      </c>
      <c r="C159" s="16">
        <f>I3</f>
        <v>45657</v>
      </c>
      <c r="D159" s="17"/>
      <c r="E159" s="18"/>
      <c r="F159" s="18"/>
      <c r="G159" s="18"/>
      <c r="H159" s="18"/>
      <c r="I159" s="18"/>
      <c r="J159" s="18"/>
      <c r="K159" s="18"/>
      <c r="L159" s="18"/>
      <c r="M159" s="18"/>
      <c r="N159" s="18"/>
      <c r="O159" s="18"/>
      <c r="P159" s="18"/>
      <c r="Q159" s="19"/>
      <c r="U159" s="171" t="str">
        <f t="shared" si="30"/>
        <v/>
      </c>
    </row>
    <row r="160" spans="1:28" ht="13.8" x14ac:dyDescent="0.25">
      <c r="A160" s="20"/>
      <c r="B160" s="21"/>
      <c r="C160" s="22"/>
      <c r="D160" s="22"/>
      <c r="E160" s="23"/>
      <c r="F160" s="23"/>
      <c r="G160" s="23"/>
      <c r="H160" s="23"/>
      <c r="I160" s="23"/>
      <c r="J160" s="23"/>
      <c r="K160" s="23"/>
      <c r="L160" s="23"/>
      <c r="M160" s="23"/>
      <c r="N160" s="23"/>
      <c r="O160" s="23"/>
      <c r="P160" s="23"/>
      <c r="Q160" s="27"/>
      <c r="U160" s="171" t="str">
        <f t="shared" si="30"/>
        <v/>
      </c>
    </row>
    <row r="161" spans="1:24" x14ac:dyDescent="0.25">
      <c r="A161" s="28"/>
      <c r="B161" s="29"/>
      <c r="C161" s="29"/>
      <c r="D161" s="213" t="s">
        <v>32</v>
      </c>
      <c r="E161" s="157">
        <f>C159</f>
        <v>45657</v>
      </c>
      <c r="F161" s="213" t="s">
        <v>33</v>
      </c>
      <c r="G161" s="158">
        <f>C159</f>
        <v>45657</v>
      </c>
      <c r="H161" s="214" t="s">
        <v>34</v>
      </c>
      <c r="I161" s="157">
        <f>C159</f>
        <v>45657</v>
      </c>
      <c r="J161" s="213" t="s">
        <v>46</v>
      </c>
      <c r="K161" s="158">
        <f>C159</f>
        <v>45657</v>
      </c>
      <c r="L161" s="214" t="s">
        <v>35</v>
      </c>
      <c r="M161" s="157">
        <f>C159</f>
        <v>45657</v>
      </c>
      <c r="N161" s="213" t="s">
        <v>36</v>
      </c>
      <c r="O161" s="158">
        <f>C159</f>
        <v>45657</v>
      </c>
      <c r="P161" s="31" t="s">
        <v>26</v>
      </c>
      <c r="Q161" s="32"/>
      <c r="U161" s="171" t="str">
        <f t="shared" si="30"/>
        <v/>
      </c>
      <c r="V161" s="299"/>
    </row>
    <row r="162" spans="1:24" ht="63" customHeight="1" x14ac:dyDescent="0.25">
      <c r="A162" s="33"/>
      <c r="B162" s="34" t="s">
        <v>5</v>
      </c>
      <c r="C162" s="35" t="s">
        <v>6</v>
      </c>
      <c r="D162" s="36" t="s">
        <v>7</v>
      </c>
      <c r="E162" s="37" t="s">
        <v>44</v>
      </c>
      <c r="F162" s="36" t="s">
        <v>7</v>
      </c>
      <c r="G162" s="37" t="s">
        <v>44</v>
      </c>
      <c r="H162" s="38" t="s">
        <v>7</v>
      </c>
      <c r="I162" s="37" t="s">
        <v>44</v>
      </c>
      <c r="J162" s="36" t="s">
        <v>7</v>
      </c>
      <c r="K162" s="37" t="s">
        <v>44</v>
      </c>
      <c r="L162" s="39" t="s">
        <v>7</v>
      </c>
      <c r="M162" s="37" t="s">
        <v>44</v>
      </c>
      <c r="N162" s="36" t="s">
        <v>7</v>
      </c>
      <c r="O162" s="37" t="s">
        <v>44</v>
      </c>
      <c r="P162" s="40" t="s">
        <v>7</v>
      </c>
      <c r="Q162" s="41" t="s">
        <v>51</v>
      </c>
      <c r="U162" s="171" t="str">
        <f t="shared" si="30"/>
        <v/>
      </c>
      <c r="V162" s="299"/>
    </row>
    <row r="163" spans="1:24" x14ac:dyDescent="0.25">
      <c r="A163" s="43"/>
      <c r="B163" s="44">
        <v>24</v>
      </c>
      <c r="C163" s="44" t="s">
        <v>8</v>
      </c>
      <c r="D163" s="45">
        <f t="shared" ref="D163:D170" si="32">$B182/$B163*40/$D$10</f>
        <v>0</v>
      </c>
      <c r="E163" s="46">
        <f>($B182-$C182+E$190)/$B163*40/$D$10</f>
        <v>0</v>
      </c>
      <c r="F163" s="45">
        <f t="shared" ref="F163:F170" si="33">$B195/$B163*40/$D$10</f>
        <v>0</v>
      </c>
      <c r="G163" s="47">
        <f>($B195-$C195+E$203)/$B163*40/$D$10</f>
        <v>0</v>
      </c>
      <c r="H163" s="45">
        <f t="shared" ref="H163:H170" si="34">$B208/$B163*40/$D$10</f>
        <v>0</v>
      </c>
      <c r="I163" s="46">
        <f>($B208-$C208+E$216)/$B163*40/$D$10</f>
        <v>0</v>
      </c>
      <c r="J163" s="45">
        <f t="shared" ref="J163:J170" si="35">$B221/$B163*40/$D$10</f>
        <v>0</v>
      </c>
      <c r="K163" s="47">
        <f>($B221-$C221+E$229)/$B163*40/$D$10</f>
        <v>0</v>
      </c>
      <c r="L163" s="45">
        <f t="shared" ref="L163:L170" si="36">$B234/$B163*40/$D$10</f>
        <v>0</v>
      </c>
      <c r="M163" s="47">
        <f>($B234-$C234+E$242)/$B163*40/$D$10</f>
        <v>0</v>
      </c>
      <c r="N163" s="45">
        <f t="shared" ref="N163:N170" si="37">$B247/$B163*40/$D$10</f>
        <v>0</v>
      </c>
      <c r="O163" s="48">
        <f>($B247-$C247+E$255)/$B163*40/$D$10</f>
        <v>0</v>
      </c>
      <c r="P163" s="49" t="e">
        <f t="shared" ref="P163:P171" si="38">(D163+F163+H163+J163+L163+N163)/$V$169</f>
        <v>#DIV/0!</v>
      </c>
      <c r="Q163" s="50" t="e">
        <f t="shared" ref="Q163:Q171" si="39">(E163+G163+I163+K163+M163+O163)/$V$169</f>
        <v>#DIV/0!</v>
      </c>
      <c r="U163" s="171" t="str">
        <f t="shared" si="30"/>
        <v/>
      </c>
      <c r="V163" s="300">
        <f>IF(D171&lt;&gt;0,1,0)</f>
        <v>0</v>
      </c>
    </row>
    <row r="164" spans="1:24" x14ac:dyDescent="0.25">
      <c r="A164" s="43"/>
      <c r="B164" s="44">
        <v>12</v>
      </c>
      <c r="C164" s="44">
        <v>1</v>
      </c>
      <c r="D164" s="51">
        <f t="shared" si="32"/>
        <v>0</v>
      </c>
      <c r="E164" s="52">
        <f>($B183-$C183+F$190)/$B164*40/$D$10</f>
        <v>0</v>
      </c>
      <c r="F164" s="51">
        <f t="shared" si="33"/>
        <v>0</v>
      </c>
      <c r="G164" s="141">
        <f>($B196-$C196+F$203)/$B164*40/$D$10</f>
        <v>0</v>
      </c>
      <c r="H164" s="51">
        <f t="shared" si="34"/>
        <v>0</v>
      </c>
      <c r="I164" s="52">
        <f>($B209-$C209+F$216)/$B164*40/$D$10</f>
        <v>0</v>
      </c>
      <c r="J164" s="51">
        <f t="shared" si="35"/>
        <v>0</v>
      </c>
      <c r="K164" s="53">
        <f>($B222-$C222+F$229)/$B164*40/$D$10</f>
        <v>0</v>
      </c>
      <c r="L164" s="51">
        <f t="shared" si="36"/>
        <v>0</v>
      </c>
      <c r="M164" s="53">
        <f>($B235-$C235+F$242)/$B164*40/$D$10</f>
        <v>0</v>
      </c>
      <c r="N164" s="51">
        <f t="shared" si="37"/>
        <v>0</v>
      </c>
      <c r="O164" s="53">
        <f>($B248-$C248+F$255)/$B164*40/$D$10</f>
        <v>0</v>
      </c>
      <c r="P164" s="49" t="e">
        <f t="shared" si="38"/>
        <v>#DIV/0!</v>
      </c>
      <c r="Q164" s="50" t="e">
        <f t="shared" si="39"/>
        <v>#DIV/0!</v>
      </c>
      <c r="U164" s="171" t="str">
        <f t="shared" si="30"/>
        <v/>
      </c>
      <c r="V164" s="300">
        <f>IF(F171&lt;&gt;0,1,0)</f>
        <v>0</v>
      </c>
    </row>
    <row r="165" spans="1:24" x14ac:dyDescent="0.25">
      <c r="A165" s="43"/>
      <c r="B165" s="44">
        <v>7.5</v>
      </c>
      <c r="C165" s="44">
        <v>2</v>
      </c>
      <c r="D165" s="51">
        <f t="shared" si="32"/>
        <v>0</v>
      </c>
      <c r="E165" s="52">
        <f>($B184-$C184+G$190)/$B165*40/$D$10</f>
        <v>0</v>
      </c>
      <c r="F165" s="51">
        <f t="shared" si="33"/>
        <v>0</v>
      </c>
      <c r="G165" s="53">
        <f>($B197-$C197+G$203)/$B165*40/$D$10</f>
        <v>0</v>
      </c>
      <c r="H165" s="51">
        <f t="shared" si="34"/>
        <v>0</v>
      </c>
      <c r="I165" s="52">
        <f>($B210-$C210+G$216)/$B165*40/$D$10</f>
        <v>0</v>
      </c>
      <c r="J165" s="51">
        <f t="shared" si="35"/>
        <v>0</v>
      </c>
      <c r="K165" s="53">
        <f>($B223-$C223+G$229)/$B165*40/$D$10</f>
        <v>0</v>
      </c>
      <c r="L165" s="51">
        <f t="shared" si="36"/>
        <v>0</v>
      </c>
      <c r="M165" s="53">
        <f>($B236-$C236+G$242)/$B165*40/$D$10</f>
        <v>0</v>
      </c>
      <c r="N165" s="51">
        <f t="shared" si="37"/>
        <v>0</v>
      </c>
      <c r="O165" s="53">
        <f>($B249-$C249+G$255)/$B165*40/$D$10</f>
        <v>0</v>
      </c>
      <c r="P165" s="49" t="e">
        <f t="shared" si="38"/>
        <v>#DIV/0!</v>
      </c>
      <c r="Q165" s="50" t="e">
        <f t="shared" si="39"/>
        <v>#DIV/0!</v>
      </c>
      <c r="U165" s="171" t="str">
        <f t="shared" si="30"/>
        <v/>
      </c>
      <c r="V165" s="300">
        <f>IF(H171&lt;&gt;0,1,0)</f>
        <v>0</v>
      </c>
    </row>
    <row r="166" spans="1:24" x14ac:dyDescent="0.25">
      <c r="A166" s="43"/>
      <c r="B166" s="44">
        <v>4</v>
      </c>
      <c r="C166" s="44">
        <v>3</v>
      </c>
      <c r="D166" s="51">
        <f t="shared" si="32"/>
        <v>0</v>
      </c>
      <c r="E166" s="52">
        <f>($B185-$C185+H$190)/$B166*40/$D$10</f>
        <v>0</v>
      </c>
      <c r="F166" s="51">
        <f t="shared" si="33"/>
        <v>0</v>
      </c>
      <c r="G166" s="53">
        <f>($B198-$C198+H$203)/$B166*40/$D$10</f>
        <v>0</v>
      </c>
      <c r="H166" s="51">
        <f t="shared" si="34"/>
        <v>0</v>
      </c>
      <c r="I166" s="52">
        <f>($B211-$C211+H$216)/$B166*40/$D$10</f>
        <v>0</v>
      </c>
      <c r="J166" s="51">
        <f t="shared" si="35"/>
        <v>0</v>
      </c>
      <c r="K166" s="53">
        <f>($B224-$C224+H$229)/$B166*40/$D$10</f>
        <v>0</v>
      </c>
      <c r="L166" s="51">
        <f t="shared" si="36"/>
        <v>0</v>
      </c>
      <c r="M166" s="53">
        <f>($B237-$C237+H$242)/$B166*40/$D$10</f>
        <v>0</v>
      </c>
      <c r="N166" s="51">
        <f t="shared" si="37"/>
        <v>0</v>
      </c>
      <c r="O166" s="53">
        <f>($B250-$C250+H$255)/$B166*40/$D$10</f>
        <v>0</v>
      </c>
      <c r="P166" s="49" t="e">
        <f t="shared" si="38"/>
        <v>#DIV/0!</v>
      </c>
      <c r="Q166" s="50" t="e">
        <f t="shared" si="39"/>
        <v>#DIV/0!</v>
      </c>
      <c r="U166" s="171" t="str">
        <f t="shared" si="30"/>
        <v/>
      </c>
      <c r="V166" s="300">
        <f>IF(J171&lt;&gt;0,1,0)</f>
        <v>0</v>
      </c>
    </row>
    <row r="167" spans="1:24" x14ac:dyDescent="0.25">
      <c r="A167" s="43"/>
      <c r="B167" s="44">
        <v>2.5</v>
      </c>
      <c r="C167" s="44">
        <v>4</v>
      </c>
      <c r="D167" s="51">
        <f t="shared" si="32"/>
        <v>0</v>
      </c>
      <c r="E167" s="52">
        <f>($B186-$C186+I$190)/$B167*40/$D$10</f>
        <v>0</v>
      </c>
      <c r="F167" s="51">
        <f t="shared" si="33"/>
        <v>0</v>
      </c>
      <c r="G167" s="53">
        <f>($B199-$C199+I$203)/$B167*40/$D$10</f>
        <v>0</v>
      </c>
      <c r="H167" s="51">
        <f t="shared" si="34"/>
        <v>0</v>
      </c>
      <c r="I167" s="52">
        <f>($B212-$C212+I$216)/$B167*40/$D$10</f>
        <v>0</v>
      </c>
      <c r="J167" s="51">
        <f t="shared" si="35"/>
        <v>0</v>
      </c>
      <c r="K167" s="53">
        <f>($B225-$C225+I$229)/$B167*40/$D$10</f>
        <v>0</v>
      </c>
      <c r="L167" s="51">
        <f t="shared" si="36"/>
        <v>0</v>
      </c>
      <c r="M167" s="53">
        <f>($B238-$C238+I$242)/$B167*40/$D$10</f>
        <v>0</v>
      </c>
      <c r="N167" s="51">
        <f t="shared" si="37"/>
        <v>0</v>
      </c>
      <c r="O167" s="53">
        <f>($B251-$C251+I$255)/$B167*40/$D$10</f>
        <v>0</v>
      </c>
      <c r="P167" s="49" t="e">
        <f t="shared" si="38"/>
        <v>#DIV/0!</v>
      </c>
      <c r="Q167" s="50" t="e">
        <f t="shared" si="39"/>
        <v>#DIV/0!</v>
      </c>
      <c r="U167" s="171" t="str">
        <f t="shared" si="30"/>
        <v/>
      </c>
      <c r="V167" s="300">
        <f>IF(L171&lt;&gt;0,1,0)</f>
        <v>0</v>
      </c>
    </row>
    <row r="168" spans="1:24" x14ac:dyDescent="0.25">
      <c r="A168" s="43"/>
      <c r="B168" s="44">
        <v>2</v>
      </c>
      <c r="C168" s="44">
        <v>5</v>
      </c>
      <c r="D168" s="51">
        <f t="shared" si="32"/>
        <v>0</v>
      </c>
      <c r="E168" s="52">
        <f>($B187-$C187+J$190)/$B168*40/$D$10</f>
        <v>0</v>
      </c>
      <c r="F168" s="51">
        <f t="shared" si="33"/>
        <v>0</v>
      </c>
      <c r="G168" s="53">
        <f>($B200-$C200+J$203)/$B168*40/$D$10</f>
        <v>0</v>
      </c>
      <c r="H168" s="51">
        <f t="shared" si="34"/>
        <v>0</v>
      </c>
      <c r="I168" s="52">
        <f>($B213-$C213+J$216)/$B168*40/$D$10</f>
        <v>0</v>
      </c>
      <c r="J168" s="51">
        <f t="shared" si="35"/>
        <v>0</v>
      </c>
      <c r="K168" s="53">
        <f>($B226-$C226+J$229)/$B168*40/$D$10</f>
        <v>0</v>
      </c>
      <c r="L168" s="51">
        <f t="shared" si="36"/>
        <v>0</v>
      </c>
      <c r="M168" s="53">
        <f>($B239-$C239+J$242)/$B168*40/$D$10</f>
        <v>0</v>
      </c>
      <c r="N168" s="51">
        <f t="shared" si="37"/>
        <v>0</v>
      </c>
      <c r="O168" s="53">
        <f>($B252-$C252+J$255)/$B168*40/$D$10</f>
        <v>0</v>
      </c>
      <c r="P168" s="49" t="e">
        <f t="shared" si="38"/>
        <v>#DIV/0!</v>
      </c>
      <c r="Q168" s="50" t="e">
        <f t="shared" si="39"/>
        <v>#DIV/0!</v>
      </c>
      <c r="U168" s="171" t="str">
        <f t="shared" si="30"/>
        <v/>
      </c>
      <c r="V168" s="300">
        <f>IF(N171&lt;&gt;0,1,0)</f>
        <v>0</v>
      </c>
    </row>
    <row r="169" spans="1:24" x14ac:dyDescent="0.25">
      <c r="A169" s="43"/>
      <c r="B169" s="44">
        <v>1.5</v>
      </c>
      <c r="C169" s="44">
        <v>6</v>
      </c>
      <c r="D169" s="51">
        <f t="shared" si="32"/>
        <v>0</v>
      </c>
      <c r="E169" s="52">
        <f>($B188-$C188+K$190)/$B169*40/$D$10</f>
        <v>0</v>
      </c>
      <c r="F169" s="51">
        <f t="shared" si="33"/>
        <v>0</v>
      </c>
      <c r="G169" s="53">
        <f>($B201-$C201+K$203)/$B169*40/$D$10</f>
        <v>0</v>
      </c>
      <c r="H169" s="51">
        <f t="shared" si="34"/>
        <v>0</v>
      </c>
      <c r="I169" s="52">
        <f>($B214-$C214+K$216)/$B169*40/$D$10</f>
        <v>0</v>
      </c>
      <c r="J169" s="51">
        <f t="shared" si="35"/>
        <v>0</v>
      </c>
      <c r="K169" s="53">
        <f>($B227-$C227+K$229)/$B169*40/$D$10</f>
        <v>0</v>
      </c>
      <c r="L169" s="51">
        <f t="shared" si="36"/>
        <v>0</v>
      </c>
      <c r="M169" s="53">
        <f>($B240-$C240+K$242)/$B169*40/$D$10</f>
        <v>0</v>
      </c>
      <c r="N169" s="51">
        <f t="shared" si="37"/>
        <v>0</v>
      </c>
      <c r="O169" s="53">
        <f>($B253-$C253+K$255)/$B169*40/$D$10</f>
        <v>0</v>
      </c>
      <c r="P169" s="49" t="e">
        <f t="shared" si="38"/>
        <v>#DIV/0!</v>
      </c>
      <c r="Q169" s="50" t="e">
        <f t="shared" si="39"/>
        <v>#DIV/0!</v>
      </c>
      <c r="U169" s="171" t="str">
        <f t="shared" si="30"/>
        <v/>
      </c>
      <c r="V169" s="300">
        <f>SUM(V163:V168)</f>
        <v>0</v>
      </c>
    </row>
    <row r="170" spans="1:24" ht="13.8" thickBot="1" x14ac:dyDescent="0.3">
      <c r="A170" s="54"/>
      <c r="B170" s="55">
        <v>1.5</v>
      </c>
      <c r="C170" s="55">
        <v>7</v>
      </c>
      <c r="D170" s="56">
        <f t="shared" si="32"/>
        <v>0</v>
      </c>
      <c r="E170" s="57">
        <f>($B189-$C189+L$190)/$B170*40/$D$10</f>
        <v>0</v>
      </c>
      <c r="F170" s="56">
        <f t="shared" si="33"/>
        <v>0</v>
      </c>
      <c r="G170" s="58">
        <f>($B202-$C202+L$203)/$B170*40/$D$10</f>
        <v>0</v>
      </c>
      <c r="H170" s="56">
        <f t="shared" si="34"/>
        <v>0</v>
      </c>
      <c r="I170" s="57">
        <f>($B215-$C215+L$216)/$B170*40/$D$10</f>
        <v>0</v>
      </c>
      <c r="J170" s="56">
        <f t="shared" si="35"/>
        <v>0</v>
      </c>
      <c r="K170" s="58">
        <f>($B228-$C228+L$229)/$B170*40/$D$10</f>
        <v>0</v>
      </c>
      <c r="L170" s="56">
        <f t="shared" si="36"/>
        <v>0</v>
      </c>
      <c r="M170" s="58">
        <f>($B241-$C241+L$242)/$B170*40/$D$10</f>
        <v>0</v>
      </c>
      <c r="N170" s="56">
        <f t="shared" si="37"/>
        <v>0</v>
      </c>
      <c r="O170" s="58">
        <f>($B254-$C254+L$255)/$B170*40/$D$10</f>
        <v>0</v>
      </c>
      <c r="P170" s="49" t="e">
        <f t="shared" si="38"/>
        <v>#DIV/0!</v>
      </c>
      <c r="Q170" s="50" t="e">
        <f t="shared" si="39"/>
        <v>#DIV/0!</v>
      </c>
      <c r="S170" s="192"/>
      <c r="U170" s="171" t="str">
        <f t="shared" si="30"/>
        <v/>
      </c>
      <c r="V170" s="299"/>
    </row>
    <row r="171" spans="1:24" ht="13.8" thickBot="1" x14ac:dyDescent="0.3">
      <c r="A171" s="59"/>
      <c r="B171" s="60"/>
      <c r="C171" s="55" t="s">
        <v>9</v>
      </c>
      <c r="D171" s="61">
        <f t="shared" ref="D171:O171" si="40">SUM(D163:D170)</f>
        <v>0</v>
      </c>
      <c r="E171" s="62">
        <f t="shared" si="40"/>
        <v>0</v>
      </c>
      <c r="F171" s="61">
        <f t="shared" si="40"/>
        <v>0</v>
      </c>
      <c r="G171" s="62">
        <f t="shared" si="40"/>
        <v>0</v>
      </c>
      <c r="H171" s="61">
        <f t="shared" si="40"/>
        <v>0</v>
      </c>
      <c r="I171" s="62">
        <f t="shared" si="40"/>
        <v>0</v>
      </c>
      <c r="J171" s="61">
        <f t="shared" si="40"/>
        <v>0</v>
      </c>
      <c r="K171" s="62">
        <f t="shared" si="40"/>
        <v>0</v>
      </c>
      <c r="L171" s="61">
        <f t="shared" si="40"/>
        <v>0</v>
      </c>
      <c r="M171" s="62">
        <f t="shared" si="40"/>
        <v>0</v>
      </c>
      <c r="N171" s="61">
        <f t="shared" si="40"/>
        <v>0</v>
      </c>
      <c r="O171" s="62">
        <f t="shared" si="40"/>
        <v>0</v>
      </c>
      <c r="P171" s="63" t="e">
        <f t="shared" si="38"/>
        <v>#DIV/0!</v>
      </c>
      <c r="Q171" s="64" t="e">
        <f t="shared" si="39"/>
        <v>#DIV/0!</v>
      </c>
      <c r="U171" s="171" t="str">
        <f t="shared" si="30"/>
        <v/>
      </c>
      <c r="V171" s="299"/>
    </row>
    <row r="172" spans="1:24" x14ac:dyDescent="0.25">
      <c r="A172" s="65"/>
      <c r="B172" s="23"/>
      <c r="C172" s="520" t="s">
        <v>320</v>
      </c>
      <c r="D172" s="67">
        <f>E277</f>
        <v>0</v>
      </c>
      <c r="E172" s="68" t="e">
        <f>D172/E171</f>
        <v>#DIV/0!</v>
      </c>
      <c r="F172" s="67">
        <f>G277</f>
        <v>0</v>
      </c>
      <c r="G172" s="68" t="e">
        <f>F172/G171</f>
        <v>#DIV/0!</v>
      </c>
      <c r="H172" s="67">
        <f>I277</f>
        <v>0</v>
      </c>
      <c r="I172" s="68" t="e">
        <f>H172/I171</f>
        <v>#DIV/0!</v>
      </c>
      <c r="J172" s="67">
        <f>K277</f>
        <v>0</v>
      </c>
      <c r="K172" s="68" t="e">
        <f>J172/K171</f>
        <v>#DIV/0!</v>
      </c>
      <c r="L172" s="67">
        <f>M277</f>
        <v>0</v>
      </c>
      <c r="M172" s="68" t="e">
        <f>L172/M171</f>
        <v>#DIV/0!</v>
      </c>
      <c r="N172" s="67">
        <f>O277</f>
        <v>0</v>
      </c>
      <c r="O172" s="68" t="e">
        <f>N172/O171</f>
        <v>#DIV/0!</v>
      </c>
      <c r="P172" s="69" t="e">
        <f>(D172+F172+H172+J172+L172+N172)/$V$169</f>
        <v>#DIV/0!</v>
      </c>
      <c r="Q172" s="70" t="e">
        <f>P172/Q171</f>
        <v>#DIV/0!</v>
      </c>
      <c r="U172" s="171" t="str">
        <f t="shared" si="30"/>
        <v/>
      </c>
      <c r="V172" s="299"/>
    </row>
    <row r="173" spans="1:24" s="76" customFormat="1" ht="12.75" customHeight="1" x14ac:dyDescent="0.25">
      <c r="A173" s="65"/>
      <c r="B173" s="23"/>
      <c r="C173" s="66" t="s">
        <v>10</v>
      </c>
      <c r="D173" s="71">
        <f>B190</f>
        <v>0</v>
      </c>
      <c r="E173" s="72">
        <f>C190</f>
        <v>0</v>
      </c>
      <c r="F173" s="71">
        <f>B203</f>
        <v>0</v>
      </c>
      <c r="G173" s="72">
        <f>C203</f>
        <v>0</v>
      </c>
      <c r="H173" s="71">
        <f>B216</f>
        <v>0</v>
      </c>
      <c r="I173" s="72">
        <f>C216</f>
        <v>0</v>
      </c>
      <c r="J173" s="71">
        <f>B229</f>
        <v>0</v>
      </c>
      <c r="K173" s="72">
        <f>C229</f>
        <v>0</v>
      </c>
      <c r="L173" s="71">
        <f>B242</f>
        <v>0</v>
      </c>
      <c r="M173" s="72">
        <f>C242</f>
        <v>0</v>
      </c>
      <c r="N173" s="71">
        <f>B255</f>
        <v>0</v>
      </c>
      <c r="O173" s="72">
        <f>C255</f>
        <v>0</v>
      </c>
      <c r="P173" s="73"/>
      <c r="Q173" s="74"/>
      <c r="R173" s="188"/>
      <c r="S173" s="187"/>
      <c r="T173" s="188"/>
      <c r="U173" s="171" t="str">
        <f t="shared" si="30"/>
        <v/>
      </c>
      <c r="V173" s="301">
        <f>D173+F173+H173+J173+L173+N173</f>
        <v>0</v>
      </c>
      <c r="W173" s="188">
        <f>IF(D173&gt;0,1,0)</f>
        <v>0</v>
      </c>
      <c r="X173" s="75"/>
    </row>
    <row r="174" spans="1:24" ht="15.6" x14ac:dyDescent="0.3">
      <c r="A174" s="65"/>
      <c r="B174" s="23"/>
      <c r="C174" s="77"/>
      <c r="D174" s="77"/>
      <c r="E174" s="79"/>
      <c r="F174" s="79"/>
      <c r="G174" s="77"/>
      <c r="H174" s="79"/>
      <c r="I174" s="79"/>
      <c r="J174" s="77"/>
      <c r="K174" s="79"/>
      <c r="L174" s="79"/>
      <c r="M174" s="23"/>
      <c r="N174" s="23"/>
      <c r="O174" s="80" t="s">
        <v>27</v>
      </c>
      <c r="P174" s="81" t="s">
        <v>11</v>
      </c>
      <c r="Q174" s="82" t="e">
        <f>((B190+B203+B216+B229+B242+B255)/V169)/Q171</f>
        <v>#DIV/0!</v>
      </c>
      <c r="U174" s="171" t="str">
        <f t="shared" si="30"/>
        <v/>
      </c>
      <c r="V174" s="301"/>
      <c r="W174" s="188">
        <f>IF(F173&gt;0,1,0)</f>
        <v>0</v>
      </c>
    </row>
    <row r="175" spans="1:24" x14ac:dyDescent="0.25">
      <c r="A175" s="65"/>
      <c r="B175" s="23"/>
      <c r="C175" s="77"/>
      <c r="D175" s="77"/>
      <c r="E175" s="79"/>
      <c r="F175" s="79"/>
      <c r="G175" s="77"/>
      <c r="H175" s="79"/>
      <c r="I175" s="79"/>
      <c r="J175" s="77"/>
      <c r="K175" s="79"/>
      <c r="L175" s="79"/>
      <c r="M175" s="23"/>
      <c r="N175" s="23"/>
      <c r="O175" s="83" t="s">
        <v>12</v>
      </c>
      <c r="P175" s="84"/>
      <c r="Q175" s="85"/>
      <c r="U175" s="171" t="str">
        <f t="shared" si="30"/>
        <v/>
      </c>
      <c r="V175" s="186"/>
      <c r="W175" s="188">
        <f>IF(H173&gt;0,1,0)</f>
        <v>0</v>
      </c>
    </row>
    <row r="176" spans="1:24" x14ac:dyDescent="0.25">
      <c r="A176" s="65"/>
      <c r="B176" s="23"/>
      <c r="C176" s="77"/>
      <c r="D176" s="77"/>
      <c r="E176" s="79"/>
      <c r="F176" s="79"/>
      <c r="G176" s="77"/>
      <c r="H176" s="79"/>
      <c r="I176" s="79"/>
      <c r="J176" s="77"/>
      <c r="K176" s="79"/>
      <c r="L176" s="79"/>
      <c r="M176" s="23"/>
      <c r="N176" s="23"/>
      <c r="O176" s="86" t="s">
        <v>13</v>
      </c>
      <c r="P176" s="84"/>
      <c r="Q176" s="85"/>
      <c r="U176" s="171" t="str">
        <f t="shared" si="30"/>
        <v/>
      </c>
      <c r="V176" s="186"/>
      <c r="W176" s="188">
        <f>IF(J173&gt;0,1,0)</f>
        <v>0</v>
      </c>
    </row>
    <row r="177" spans="1:23" ht="13.8" thickBot="1" x14ac:dyDescent="0.3">
      <c r="A177" s="87"/>
      <c r="B177" s="88"/>
      <c r="C177" s="88"/>
      <c r="D177" s="88"/>
      <c r="E177" s="88"/>
      <c r="F177" s="88"/>
      <c r="G177" s="88"/>
      <c r="H177" s="88"/>
      <c r="I177" s="88"/>
      <c r="J177" s="88"/>
      <c r="K177" s="88"/>
      <c r="L177" s="88"/>
      <c r="M177" s="88"/>
      <c r="N177" s="88"/>
      <c r="O177" s="142"/>
      <c r="P177" s="88"/>
      <c r="Q177" s="90"/>
      <c r="U177" s="171" t="str">
        <f t="shared" si="30"/>
        <v/>
      </c>
      <c r="V177" s="186"/>
      <c r="W177" s="188">
        <f>IF(L173&gt;0,1,0)</f>
        <v>0</v>
      </c>
    </row>
    <row r="178" spans="1:23" ht="19.5" customHeight="1" x14ac:dyDescent="0.25">
      <c r="A178" s="20"/>
      <c r="B178" s="220" t="s">
        <v>38</v>
      </c>
      <c r="C178" s="22"/>
      <c r="D178" s="22"/>
      <c r="E178" s="23"/>
      <c r="F178" s="23"/>
      <c r="G178" s="23"/>
      <c r="H178" s="23"/>
      <c r="I178" s="23"/>
      <c r="J178" s="23"/>
      <c r="K178" s="23"/>
      <c r="L178" s="23"/>
      <c r="M178" s="23"/>
      <c r="N178" s="23"/>
      <c r="P178" s="23"/>
      <c r="Q178" s="27"/>
      <c r="U178" s="171" t="str">
        <f t="shared" si="30"/>
        <v/>
      </c>
      <c r="V178" s="186"/>
      <c r="W178" s="188">
        <f>IF(N173,1,0)</f>
        <v>0</v>
      </c>
    </row>
    <row r="179" spans="1:23" ht="13.8" x14ac:dyDescent="0.25">
      <c r="A179" s="596" t="str">
        <f>D161</f>
        <v>31.7.</v>
      </c>
      <c r="B179" s="597"/>
      <c r="C179" s="597"/>
      <c r="D179" s="597"/>
      <c r="E179" s="597"/>
      <c r="F179" s="597"/>
      <c r="G179" s="597"/>
      <c r="H179" s="597"/>
      <c r="I179" s="597"/>
      <c r="J179" s="597"/>
      <c r="K179" s="597"/>
      <c r="L179" s="597"/>
      <c r="M179" s="598"/>
      <c r="N179" s="24"/>
      <c r="O179" s="24"/>
      <c r="P179" s="24"/>
      <c r="Q179" s="91"/>
      <c r="U179" s="171" t="str">
        <f t="shared" si="30"/>
        <v/>
      </c>
      <c r="V179" s="186"/>
      <c r="W179" s="188">
        <f>SUM(W173:W178)</f>
        <v>0</v>
      </c>
    </row>
    <row r="180" spans="1:23" ht="12.75" customHeight="1" x14ac:dyDescent="0.25">
      <c r="A180" s="605" t="s">
        <v>14</v>
      </c>
      <c r="B180" s="634" t="s">
        <v>39</v>
      </c>
      <c r="C180" s="594" t="s">
        <v>15</v>
      </c>
      <c r="D180" s="92"/>
      <c r="E180" s="631" t="s">
        <v>16</v>
      </c>
      <c r="F180" s="632"/>
      <c r="G180" s="632"/>
      <c r="H180" s="632"/>
      <c r="I180" s="632"/>
      <c r="J180" s="632"/>
      <c r="K180" s="632"/>
      <c r="L180" s="632"/>
      <c r="M180" s="633"/>
      <c r="N180" s="93"/>
      <c r="O180" s="25"/>
      <c r="P180" s="25"/>
      <c r="Q180" s="27"/>
      <c r="U180" s="171" t="str">
        <f t="shared" si="30"/>
        <v/>
      </c>
      <c r="V180" s="189" t="e">
        <f>V173/W179</f>
        <v>#DIV/0!</v>
      </c>
      <c r="W180" s="189" t="s">
        <v>24</v>
      </c>
    </row>
    <row r="181" spans="1:23" ht="21" customHeight="1" x14ac:dyDescent="0.25">
      <c r="A181" s="613"/>
      <c r="B181" s="635"/>
      <c r="C181" s="595"/>
      <c r="D181" s="92"/>
      <c r="E181" s="94">
        <v>0</v>
      </c>
      <c r="F181" s="35">
        <v>1</v>
      </c>
      <c r="G181" s="35">
        <v>2</v>
      </c>
      <c r="H181" s="35">
        <v>3</v>
      </c>
      <c r="I181" s="35">
        <v>4</v>
      </c>
      <c r="J181" s="35">
        <v>5</v>
      </c>
      <c r="K181" s="35">
        <v>6</v>
      </c>
      <c r="L181" s="35">
        <v>7</v>
      </c>
      <c r="M181" s="95"/>
      <c r="N181" s="25"/>
      <c r="O181" s="25"/>
      <c r="P181" s="25"/>
      <c r="Q181" s="27"/>
      <c r="U181" s="171" t="str">
        <f t="shared" si="30"/>
        <v/>
      </c>
    </row>
    <row r="182" spans="1:23" x14ac:dyDescent="0.25">
      <c r="A182" s="96">
        <v>0</v>
      </c>
      <c r="B182" s="97"/>
      <c r="C182" s="204"/>
      <c r="D182" s="92"/>
      <c r="E182" s="98"/>
      <c r="F182" s="97"/>
      <c r="G182" s="99"/>
      <c r="H182" s="99"/>
      <c r="I182" s="99"/>
      <c r="J182" s="99"/>
      <c r="K182" s="99"/>
      <c r="L182" s="99"/>
      <c r="M182" s="100"/>
      <c r="N182" s="25"/>
      <c r="O182" s="25"/>
      <c r="P182" s="25"/>
      <c r="Q182" s="27"/>
      <c r="R182" s="215" t="str">
        <f>IF(OR(B182="",C182="")=TRUE,"Eingabe unvollständig",IF(B182&lt;C182,"Wert in Spalte C kann nicht größer sein als jener in Spalte B",""))</f>
        <v>Eingabe unvollständig</v>
      </c>
      <c r="S182" s="187"/>
      <c r="T182" s="186"/>
      <c r="U182" s="171" t="str">
        <f t="shared" si="30"/>
        <v>x</v>
      </c>
      <c r="V182" s="186"/>
      <c r="W182" s="186"/>
    </row>
    <row r="183" spans="1:23" x14ac:dyDescent="0.25">
      <c r="A183" s="101">
        <v>1</v>
      </c>
      <c r="B183" s="99"/>
      <c r="C183" s="205"/>
      <c r="D183" s="92"/>
      <c r="E183" s="102"/>
      <c r="F183" s="44"/>
      <c r="G183" s="99"/>
      <c r="H183" s="99"/>
      <c r="I183" s="99"/>
      <c r="J183" s="99"/>
      <c r="K183" s="99"/>
      <c r="L183" s="99"/>
      <c r="M183" s="100"/>
      <c r="N183" s="23"/>
      <c r="O183" s="23"/>
      <c r="P183" s="23"/>
      <c r="Q183" s="27"/>
      <c r="R183" s="215" t="str">
        <f t="shared" ref="R183:R188" si="41">IF(OR(B183="",C183="")=TRUE,"Eingabe unvollständig",IF(B183&lt;C183,"Wert in Spalte C kann nicht größer sein als jener in Spalte B",""))</f>
        <v>Eingabe unvollständig</v>
      </c>
      <c r="S183" s="187"/>
      <c r="T183" s="186"/>
      <c r="U183" s="171" t="str">
        <f t="shared" si="30"/>
        <v>x</v>
      </c>
      <c r="V183" s="186"/>
      <c r="W183" s="186"/>
    </row>
    <row r="184" spans="1:23" x14ac:dyDescent="0.25">
      <c r="A184" s="101">
        <v>2</v>
      </c>
      <c r="B184" s="99"/>
      <c r="C184" s="205"/>
      <c r="D184" s="92"/>
      <c r="E184" s="102"/>
      <c r="F184" s="44"/>
      <c r="G184" s="44"/>
      <c r="H184" s="99"/>
      <c r="I184" s="99"/>
      <c r="J184" s="99"/>
      <c r="K184" s="99"/>
      <c r="L184" s="99"/>
      <c r="M184" s="100"/>
      <c r="N184" s="23"/>
      <c r="O184" s="23"/>
      <c r="P184" s="23"/>
      <c r="Q184" s="27"/>
      <c r="R184" s="215" t="str">
        <f t="shared" si="41"/>
        <v>Eingabe unvollständig</v>
      </c>
      <c r="S184" s="187"/>
      <c r="T184" s="186"/>
      <c r="U184" s="171" t="str">
        <f t="shared" si="30"/>
        <v>x</v>
      </c>
      <c r="V184" s="186"/>
      <c r="W184" s="186"/>
    </row>
    <row r="185" spans="1:23" x14ac:dyDescent="0.25">
      <c r="A185" s="101">
        <v>3</v>
      </c>
      <c r="B185" s="99"/>
      <c r="C185" s="205"/>
      <c r="D185" s="92"/>
      <c r="E185" s="102"/>
      <c r="F185" s="44"/>
      <c r="G185" s="44"/>
      <c r="H185" s="44"/>
      <c r="I185" s="99"/>
      <c r="J185" s="99"/>
      <c r="K185" s="99"/>
      <c r="L185" s="99"/>
      <c r="M185" s="100"/>
      <c r="N185" s="23"/>
      <c r="O185" s="23"/>
      <c r="P185" s="23"/>
      <c r="Q185" s="27"/>
      <c r="R185" s="215" t="str">
        <f t="shared" si="41"/>
        <v>Eingabe unvollständig</v>
      </c>
      <c r="S185" s="187"/>
      <c r="T185" s="186"/>
      <c r="U185" s="171" t="str">
        <f t="shared" si="30"/>
        <v>x</v>
      </c>
      <c r="V185" s="186"/>
      <c r="W185" s="186"/>
    </row>
    <row r="186" spans="1:23" x14ac:dyDescent="0.25">
      <c r="A186" s="101">
        <v>4</v>
      </c>
      <c r="B186" s="99"/>
      <c r="C186" s="205"/>
      <c r="D186" s="92"/>
      <c r="E186" s="102"/>
      <c r="F186" s="44"/>
      <c r="G186" s="44"/>
      <c r="H186" s="44"/>
      <c r="I186" s="44"/>
      <c r="J186" s="99"/>
      <c r="K186" s="99"/>
      <c r="L186" s="99"/>
      <c r="M186" s="100"/>
      <c r="N186" s="23"/>
      <c r="O186" s="23"/>
      <c r="P186" s="23"/>
      <c r="Q186" s="27"/>
      <c r="R186" s="215" t="str">
        <f t="shared" si="41"/>
        <v>Eingabe unvollständig</v>
      </c>
      <c r="S186" s="187"/>
      <c r="T186" s="186"/>
      <c r="U186" s="171" t="str">
        <f t="shared" si="30"/>
        <v>x</v>
      </c>
      <c r="V186" s="186"/>
      <c r="W186" s="186"/>
    </row>
    <row r="187" spans="1:23" ht="12.75" customHeight="1" x14ac:dyDescent="0.25">
      <c r="A187" s="101">
        <v>5</v>
      </c>
      <c r="B187" s="99"/>
      <c r="C187" s="205"/>
      <c r="D187" s="92"/>
      <c r="E187" s="102"/>
      <c r="F187" s="44"/>
      <c r="G187" s="44"/>
      <c r="H187" s="44"/>
      <c r="I187" s="44"/>
      <c r="J187" s="44"/>
      <c r="K187" s="99"/>
      <c r="L187" s="99"/>
      <c r="M187" s="100"/>
      <c r="N187" s="23"/>
      <c r="O187" s="23"/>
      <c r="P187" s="23"/>
      <c r="Q187" s="27"/>
      <c r="R187" s="215" t="str">
        <f t="shared" si="41"/>
        <v>Eingabe unvollständig</v>
      </c>
      <c r="S187" s="187"/>
      <c r="T187" s="186"/>
      <c r="U187" s="171" t="str">
        <f t="shared" si="30"/>
        <v>x</v>
      </c>
      <c r="V187" s="186"/>
      <c r="W187" s="186"/>
    </row>
    <row r="188" spans="1:23" x14ac:dyDescent="0.25">
      <c r="A188" s="101">
        <v>6</v>
      </c>
      <c r="B188" s="99"/>
      <c r="C188" s="205"/>
      <c r="D188" s="92"/>
      <c r="E188" s="102"/>
      <c r="F188" s="44"/>
      <c r="G188" s="44"/>
      <c r="H188" s="44"/>
      <c r="I188" s="44"/>
      <c r="J188" s="44"/>
      <c r="K188" s="44"/>
      <c r="L188" s="99"/>
      <c r="M188" s="100"/>
      <c r="N188" s="23"/>
      <c r="O188" s="23"/>
      <c r="P188" s="23"/>
      <c r="Q188" s="27"/>
      <c r="R188" s="215" t="str">
        <f t="shared" si="41"/>
        <v>Eingabe unvollständig</v>
      </c>
      <c r="S188" s="187"/>
      <c r="T188" s="186"/>
      <c r="U188" s="171" t="str">
        <f t="shared" si="30"/>
        <v>x</v>
      </c>
      <c r="V188" s="186"/>
      <c r="W188" s="186"/>
    </row>
    <row r="189" spans="1:23" x14ac:dyDescent="0.25">
      <c r="A189" s="103">
        <v>7</v>
      </c>
      <c r="B189" s="104"/>
      <c r="C189" s="212"/>
      <c r="D189" s="92"/>
      <c r="E189" s="105"/>
      <c r="F189" s="55"/>
      <c r="G189" s="44"/>
      <c r="H189" s="44"/>
      <c r="I189" s="44"/>
      <c r="J189" s="44"/>
      <c r="K189" s="44"/>
      <c r="L189" s="106"/>
      <c r="M189" s="107" t="s">
        <v>9</v>
      </c>
      <c r="N189" s="23"/>
      <c r="O189" s="23"/>
      <c r="P189" s="23"/>
      <c r="Q189" s="27"/>
      <c r="R189" s="216" t="str">
        <f>IF(B189="","Eingabe unvollständig","")</f>
        <v>Eingabe unvollständig</v>
      </c>
      <c r="S189" s="187"/>
      <c r="T189" s="186"/>
      <c r="U189" s="171" t="str">
        <f t="shared" si="30"/>
        <v>x</v>
      </c>
      <c r="V189" s="186"/>
      <c r="W189" s="186"/>
    </row>
    <row r="190" spans="1:23" x14ac:dyDescent="0.25">
      <c r="A190" s="54"/>
      <c r="B190" s="55">
        <f>SUM(B182:B189)</f>
        <v>0</v>
      </c>
      <c r="C190" s="107">
        <f>SUM(C182:C189)</f>
        <v>0</v>
      </c>
      <c r="D190" s="60"/>
      <c r="E190" s="94">
        <f t="shared" ref="E190:L190" si="42">SUM(E182:E189)</f>
        <v>0</v>
      </c>
      <c r="F190" s="35">
        <f t="shared" si="42"/>
        <v>0</v>
      </c>
      <c r="G190" s="35">
        <f t="shared" si="42"/>
        <v>0</v>
      </c>
      <c r="H190" s="35">
        <f t="shared" si="42"/>
        <v>0</v>
      </c>
      <c r="I190" s="35">
        <f t="shared" si="42"/>
        <v>0</v>
      </c>
      <c r="J190" s="35">
        <f t="shared" si="42"/>
        <v>0</v>
      </c>
      <c r="K190" s="35">
        <f t="shared" si="42"/>
        <v>0</v>
      </c>
      <c r="L190" s="55">
        <f t="shared" si="42"/>
        <v>0</v>
      </c>
      <c r="M190" s="107">
        <f>SUM(E190:L190)</f>
        <v>0</v>
      </c>
      <c r="N190" s="620"/>
      <c r="O190" s="620"/>
      <c r="P190" s="620"/>
      <c r="Q190" s="621"/>
      <c r="R190" s="216" t="str">
        <f>IF(C190&lt;&gt;M190,"Summe in C185 muss gleich hoch sein wie Summe in M185","")</f>
        <v/>
      </c>
      <c r="U190" s="171" t="str">
        <f t="shared" si="30"/>
        <v/>
      </c>
    </row>
    <row r="191" spans="1:23" ht="13.8" x14ac:dyDescent="0.25">
      <c r="A191" s="108"/>
      <c r="B191" s="24"/>
      <c r="C191" s="24"/>
      <c r="D191" s="24"/>
      <c r="E191" s="24"/>
      <c r="F191" s="24"/>
      <c r="G191" s="24"/>
      <c r="H191" s="24"/>
      <c r="I191" s="24"/>
      <c r="J191" s="24"/>
      <c r="K191" s="24"/>
      <c r="L191" s="24"/>
      <c r="M191" s="24"/>
      <c r="N191" s="620"/>
      <c r="O191" s="620"/>
      <c r="P191" s="620"/>
      <c r="Q191" s="621"/>
      <c r="U191" s="171" t="str">
        <f t="shared" si="30"/>
        <v/>
      </c>
    </row>
    <row r="192" spans="1:23" ht="13.8" x14ac:dyDescent="0.25">
      <c r="A192" s="596" t="str">
        <f>F161</f>
        <v>31.8.</v>
      </c>
      <c r="B192" s="597"/>
      <c r="C192" s="597"/>
      <c r="D192" s="597"/>
      <c r="E192" s="597"/>
      <c r="F192" s="597"/>
      <c r="G192" s="597"/>
      <c r="H192" s="597"/>
      <c r="I192" s="597"/>
      <c r="J192" s="597"/>
      <c r="K192" s="597"/>
      <c r="L192" s="597"/>
      <c r="M192" s="598"/>
      <c r="N192" s="24"/>
      <c r="O192" s="24"/>
      <c r="P192" s="24"/>
      <c r="Q192" s="91"/>
      <c r="U192" s="171" t="str">
        <f t="shared" si="30"/>
        <v/>
      </c>
    </row>
    <row r="193" spans="1:21" ht="12.75" customHeight="1" x14ac:dyDescent="0.25">
      <c r="A193" s="605" t="s">
        <v>14</v>
      </c>
      <c r="B193" s="634" t="s">
        <v>39</v>
      </c>
      <c r="C193" s="594" t="s">
        <v>15</v>
      </c>
      <c r="D193" s="92"/>
      <c r="E193" s="631" t="s">
        <v>16</v>
      </c>
      <c r="F193" s="632"/>
      <c r="G193" s="632"/>
      <c r="H193" s="632"/>
      <c r="I193" s="632"/>
      <c r="J193" s="632"/>
      <c r="K193" s="632"/>
      <c r="L193" s="632"/>
      <c r="M193" s="633"/>
      <c r="N193" s="93"/>
      <c r="O193" s="25"/>
      <c r="P193" s="25"/>
      <c r="Q193" s="27"/>
      <c r="U193" s="171" t="str">
        <f t="shared" si="30"/>
        <v/>
      </c>
    </row>
    <row r="194" spans="1:21" ht="21" customHeight="1" x14ac:dyDescent="0.25">
      <c r="A194" s="613"/>
      <c r="B194" s="635"/>
      <c r="C194" s="595"/>
      <c r="D194" s="92"/>
      <c r="E194" s="94">
        <v>0</v>
      </c>
      <c r="F194" s="35">
        <v>1</v>
      </c>
      <c r="G194" s="35">
        <v>2</v>
      </c>
      <c r="H194" s="35">
        <v>3</v>
      </c>
      <c r="I194" s="35">
        <v>4</v>
      </c>
      <c r="J194" s="35">
        <v>5</v>
      </c>
      <c r="K194" s="35">
        <v>6</v>
      </c>
      <c r="L194" s="35">
        <v>7</v>
      </c>
      <c r="M194" s="95"/>
      <c r="N194" s="25"/>
      <c r="O194" s="25"/>
      <c r="P194" s="25"/>
      <c r="Q194" s="27"/>
      <c r="U194" s="171" t="str">
        <f t="shared" si="30"/>
        <v/>
      </c>
    </row>
    <row r="195" spans="1:21" x14ac:dyDescent="0.25">
      <c r="A195" s="109">
        <v>0</v>
      </c>
      <c r="B195" s="97"/>
      <c r="C195" s="204"/>
      <c r="D195" s="92"/>
      <c r="E195" s="98"/>
      <c r="F195" s="97"/>
      <c r="G195" s="99"/>
      <c r="H195" s="99"/>
      <c r="I195" s="99"/>
      <c r="J195" s="99"/>
      <c r="K195" s="99"/>
      <c r="L195" s="99"/>
      <c r="M195" s="100"/>
      <c r="N195" s="25"/>
      <c r="O195" s="25"/>
      <c r="P195" s="25"/>
      <c r="Q195" s="27"/>
      <c r="R195" s="215" t="str">
        <f>IF(OR(B195="",C195="")=TRUE,"Eingabe unvollständig",IF(B195&lt;C195,"Wert in Spalte C kann nicht größer sein als jener in Spalte B",""))</f>
        <v>Eingabe unvollständig</v>
      </c>
      <c r="U195" s="171" t="str">
        <f t="shared" si="30"/>
        <v>x</v>
      </c>
    </row>
    <row r="196" spans="1:21" x14ac:dyDescent="0.25">
      <c r="A196" s="110">
        <v>1</v>
      </c>
      <c r="B196" s="99"/>
      <c r="C196" s="205"/>
      <c r="D196" s="92"/>
      <c r="E196" s="102"/>
      <c r="F196" s="44"/>
      <c r="G196" s="99"/>
      <c r="H196" s="99"/>
      <c r="I196" s="99"/>
      <c r="J196" s="99"/>
      <c r="K196" s="99"/>
      <c r="L196" s="99"/>
      <c r="M196" s="100"/>
      <c r="N196" s="23"/>
      <c r="O196" s="23"/>
      <c r="P196" s="23"/>
      <c r="Q196" s="27"/>
      <c r="R196" s="215" t="str">
        <f t="shared" ref="R196:R201" si="43">IF(OR(B196="",C196="")=TRUE,"Eingabe unvollständig",IF(B196&lt;C196,"Wert in Spalte C kann nicht größer sein als jener in Spalte B",""))</f>
        <v>Eingabe unvollständig</v>
      </c>
      <c r="U196" s="171" t="str">
        <f t="shared" si="30"/>
        <v>x</v>
      </c>
    </row>
    <row r="197" spans="1:21" x14ac:dyDescent="0.25">
      <c r="A197" s="110">
        <v>2</v>
      </c>
      <c r="B197" s="99"/>
      <c r="C197" s="205"/>
      <c r="D197" s="92"/>
      <c r="E197" s="102"/>
      <c r="F197" s="44"/>
      <c r="G197" s="44"/>
      <c r="H197" s="99"/>
      <c r="I197" s="99"/>
      <c r="J197" s="99"/>
      <c r="K197" s="99"/>
      <c r="L197" s="99"/>
      <c r="M197" s="100"/>
      <c r="N197" s="23"/>
      <c r="O197" s="23"/>
      <c r="P197" s="23"/>
      <c r="Q197" s="27"/>
      <c r="R197" s="215" t="str">
        <f t="shared" si="43"/>
        <v>Eingabe unvollständig</v>
      </c>
      <c r="U197" s="171" t="str">
        <f t="shared" si="30"/>
        <v>x</v>
      </c>
    </row>
    <row r="198" spans="1:21" x14ac:dyDescent="0.25">
      <c r="A198" s="110">
        <v>3</v>
      </c>
      <c r="B198" s="99"/>
      <c r="C198" s="205"/>
      <c r="D198" s="92"/>
      <c r="E198" s="102"/>
      <c r="F198" s="44"/>
      <c r="G198" s="44"/>
      <c r="H198" s="44"/>
      <c r="I198" s="99"/>
      <c r="J198" s="99"/>
      <c r="K198" s="99"/>
      <c r="L198" s="99"/>
      <c r="M198" s="100"/>
      <c r="N198" s="23"/>
      <c r="O198" s="23"/>
      <c r="P198" s="23"/>
      <c r="Q198" s="27"/>
      <c r="R198" s="215" t="str">
        <f t="shared" si="43"/>
        <v>Eingabe unvollständig</v>
      </c>
      <c r="U198" s="171" t="str">
        <f t="shared" si="30"/>
        <v>x</v>
      </c>
    </row>
    <row r="199" spans="1:21" x14ac:dyDescent="0.25">
      <c r="A199" s="110">
        <v>4</v>
      </c>
      <c r="B199" s="99"/>
      <c r="C199" s="205"/>
      <c r="D199" s="92"/>
      <c r="E199" s="102"/>
      <c r="F199" s="44"/>
      <c r="G199" s="44"/>
      <c r="H199" s="44"/>
      <c r="I199" s="44"/>
      <c r="J199" s="99"/>
      <c r="K199" s="99"/>
      <c r="L199" s="99"/>
      <c r="M199" s="100"/>
      <c r="N199" s="23"/>
      <c r="O199" s="23"/>
      <c r="P199" s="23"/>
      <c r="Q199" s="27"/>
      <c r="R199" s="215" t="str">
        <f t="shared" si="43"/>
        <v>Eingabe unvollständig</v>
      </c>
      <c r="U199" s="171" t="str">
        <f t="shared" si="30"/>
        <v>x</v>
      </c>
    </row>
    <row r="200" spans="1:21" x14ac:dyDescent="0.25">
      <c r="A200" s="110">
        <v>5</v>
      </c>
      <c r="B200" s="99"/>
      <c r="C200" s="205"/>
      <c r="D200" s="92"/>
      <c r="E200" s="102"/>
      <c r="F200" s="44"/>
      <c r="G200" s="44"/>
      <c r="H200" s="44"/>
      <c r="I200" s="44"/>
      <c r="J200" s="44"/>
      <c r="K200" s="99"/>
      <c r="L200" s="99"/>
      <c r="M200" s="100"/>
      <c r="N200" s="23"/>
      <c r="O200" s="23"/>
      <c r="P200" s="23"/>
      <c r="Q200" s="27"/>
      <c r="R200" s="215" t="str">
        <f t="shared" si="43"/>
        <v>Eingabe unvollständig</v>
      </c>
      <c r="U200" s="171" t="str">
        <f t="shared" ref="U200:U262" si="44">IF(R200="","","x")</f>
        <v>x</v>
      </c>
    </row>
    <row r="201" spans="1:21" x14ac:dyDescent="0.25">
      <c r="A201" s="101">
        <v>6</v>
      </c>
      <c r="B201" s="99"/>
      <c r="C201" s="205"/>
      <c r="D201" s="92"/>
      <c r="E201" s="102"/>
      <c r="F201" s="44"/>
      <c r="G201" s="44"/>
      <c r="H201" s="44"/>
      <c r="I201" s="44"/>
      <c r="J201" s="44"/>
      <c r="K201" s="44"/>
      <c r="L201" s="99"/>
      <c r="M201" s="100"/>
      <c r="N201" s="23"/>
      <c r="O201" s="23"/>
      <c r="P201" s="23"/>
      <c r="Q201" s="27"/>
      <c r="R201" s="215" t="str">
        <f t="shared" si="43"/>
        <v>Eingabe unvollständig</v>
      </c>
      <c r="U201" s="171" t="str">
        <f t="shared" si="44"/>
        <v>x</v>
      </c>
    </row>
    <row r="202" spans="1:21" x14ac:dyDescent="0.25">
      <c r="A202" s="103">
        <v>7</v>
      </c>
      <c r="B202" s="104"/>
      <c r="C202" s="212"/>
      <c r="D202" s="92"/>
      <c r="E202" s="105"/>
      <c r="F202" s="55"/>
      <c r="G202" s="44"/>
      <c r="H202" s="44"/>
      <c r="I202" s="44"/>
      <c r="J202" s="44"/>
      <c r="K202" s="44"/>
      <c r="L202" s="106"/>
      <c r="M202" s="107" t="s">
        <v>9</v>
      </c>
      <c r="N202" s="23"/>
      <c r="O202" s="23"/>
      <c r="P202" s="23"/>
      <c r="Q202" s="27"/>
      <c r="R202" s="216" t="str">
        <f>IF(B202="","Eingabe unvollständig","")</f>
        <v>Eingabe unvollständig</v>
      </c>
      <c r="U202" s="171" t="str">
        <f t="shared" si="44"/>
        <v>x</v>
      </c>
    </row>
    <row r="203" spans="1:21" x14ac:dyDescent="0.25">
      <c r="A203" s="54"/>
      <c r="B203" s="55">
        <f>SUM(B195:B202)</f>
        <v>0</v>
      </c>
      <c r="C203" s="107">
        <f>SUM(C195:C202)</f>
        <v>0</v>
      </c>
      <c r="D203" s="60"/>
      <c r="E203" s="94">
        <f t="shared" ref="E203:L203" si="45">SUM(E195:E202)</f>
        <v>0</v>
      </c>
      <c r="F203" s="35">
        <f t="shared" si="45"/>
        <v>0</v>
      </c>
      <c r="G203" s="35">
        <f t="shared" si="45"/>
        <v>0</v>
      </c>
      <c r="H203" s="35">
        <f t="shared" si="45"/>
        <v>0</v>
      </c>
      <c r="I203" s="35">
        <f t="shared" si="45"/>
        <v>0</v>
      </c>
      <c r="J203" s="35">
        <f t="shared" si="45"/>
        <v>0</v>
      </c>
      <c r="K203" s="35">
        <f t="shared" si="45"/>
        <v>0</v>
      </c>
      <c r="L203" s="55">
        <f t="shared" si="45"/>
        <v>0</v>
      </c>
      <c r="M203" s="107">
        <f>SUM(E203:L203)</f>
        <v>0</v>
      </c>
      <c r="N203" s="620"/>
      <c r="O203" s="620"/>
      <c r="P203" s="620"/>
      <c r="Q203" s="621"/>
      <c r="R203" s="216" t="str">
        <f>IF(C203&lt;&gt;M203,"Summe in C198 muss gleich hoch sein wie Summe in M198","")</f>
        <v/>
      </c>
      <c r="U203" s="171" t="str">
        <f t="shared" si="44"/>
        <v/>
      </c>
    </row>
    <row r="204" spans="1:21" ht="13.8" x14ac:dyDescent="0.25">
      <c r="A204" s="108"/>
      <c r="B204" s="24"/>
      <c r="C204" s="24"/>
      <c r="D204" s="24"/>
      <c r="E204" s="24"/>
      <c r="F204" s="24"/>
      <c r="G204" s="24"/>
      <c r="H204" s="24"/>
      <c r="I204" s="24"/>
      <c r="J204" s="24"/>
      <c r="K204" s="24"/>
      <c r="L204" s="24"/>
      <c r="M204" s="24"/>
      <c r="N204" s="620"/>
      <c r="O204" s="620"/>
      <c r="P204" s="620"/>
      <c r="Q204" s="621"/>
      <c r="U204" s="171" t="str">
        <f t="shared" si="44"/>
        <v/>
      </c>
    </row>
    <row r="205" spans="1:21" ht="13.8" x14ac:dyDescent="0.25">
      <c r="A205" s="596" t="str">
        <f>H161</f>
        <v>30.9.</v>
      </c>
      <c r="B205" s="597"/>
      <c r="C205" s="597"/>
      <c r="D205" s="597"/>
      <c r="E205" s="597"/>
      <c r="F205" s="597"/>
      <c r="G205" s="597"/>
      <c r="H205" s="597"/>
      <c r="I205" s="597"/>
      <c r="J205" s="597"/>
      <c r="K205" s="597"/>
      <c r="L205" s="597"/>
      <c r="M205" s="598"/>
      <c r="N205" s="24"/>
      <c r="O205" s="24"/>
      <c r="P205" s="24"/>
      <c r="Q205" s="91"/>
      <c r="U205" s="171" t="str">
        <f t="shared" si="44"/>
        <v/>
      </c>
    </row>
    <row r="206" spans="1:21" ht="12.75" customHeight="1" x14ac:dyDescent="0.25">
      <c r="A206" s="605" t="s">
        <v>14</v>
      </c>
      <c r="B206" s="634" t="s">
        <v>39</v>
      </c>
      <c r="C206" s="594" t="s">
        <v>15</v>
      </c>
      <c r="D206" s="92"/>
      <c r="E206" s="631" t="s">
        <v>16</v>
      </c>
      <c r="F206" s="632"/>
      <c r="G206" s="632"/>
      <c r="H206" s="632"/>
      <c r="I206" s="632"/>
      <c r="J206" s="632"/>
      <c r="K206" s="632"/>
      <c r="L206" s="632"/>
      <c r="M206" s="633"/>
      <c r="N206" s="93"/>
      <c r="O206" s="25"/>
      <c r="P206" s="25"/>
      <c r="Q206" s="27"/>
      <c r="U206" s="171" t="str">
        <f t="shared" si="44"/>
        <v/>
      </c>
    </row>
    <row r="207" spans="1:21" ht="21" customHeight="1" x14ac:dyDescent="0.25">
      <c r="A207" s="613"/>
      <c r="B207" s="635"/>
      <c r="C207" s="595"/>
      <c r="D207" s="92"/>
      <c r="E207" s="94">
        <v>0</v>
      </c>
      <c r="F207" s="35">
        <v>1</v>
      </c>
      <c r="G207" s="35">
        <v>2</v>
      </c>
      <c r="H207" s="35">
        <v>3</v>
      </c>
      <c r="I207" s="35">
        <v>4</v>
      </c>
      <c r="J207" s="35">
        <v>5</v>
      </c>
      <c r="K207" s="35">
        <v>6</v>
      </c>
      <c r="L207" s="35">
        <v>7</v>
      </c>
      <c r="M207" s="95"/>
      <c r="N207" s="25"/>
      <c r="O207" s="25"/>
      <c r="P207" s="25"/>
      <c r="Q207" s="27"/>
      <c r="U207" s="171" t="str">
        <f t="shared" si="44"/>
        <v/>
      </c>
    </row>
    <row r="208" spans="1:21" x14ac:dyDescent="0.25">
      <c r="A208" s="109">
        <v>0</v>
      </c>
      <c r="B208" s="97"/>
      <c r="C208" s="204"/>
      <c r="D208" s="92"/>
      <c r="E208" s="98"/>
      <c r="F208" s="97"/>
      <c r="G208" s="99"/>
      <c r="H208" s="99"/>
      <c r="I208" s="99"/>
      <c r="J208" s="99"/>
      <c r="K208" s="99"/>
      <c r="L208" s="99"/>
      <c r="M208" s="100"/>
      <c r="N208" s="25"/>
      <c r="O208" s="25"/>
      <c r="P208" s="25"/>
      <c r="Q208" s="27"/>
      <c r="R208" s="215" t="str">
        <f>IF(OR(B208="",C208="")=TRUE,"Eingabe unvollständig",IF(B208&lt;C208,"Wert in Spalte C kann nicht größer sein als jener in Spalte B",""))</f>
        <v>Eingabe unvollständig</v>
      </c>
      <c r="U208" s="171" t="str">
        <f t="shared" si="44"/>
        <v>x</v>
      </c>
    </row>
    <row r="209" spans="1:21" x14ac:dyDescent="0.25">
      <c r="A209" s="110">
        <v>1</v>
      </c>
      <c r="B209" s="99"/>
      <c r="C209" s="205"/>
      <c r="D209" s="92"/>
      <c r="E209" s="102"/>
      <c r="F209" s="44"/>
      <c r="G209" s="99"/>
      <c r="H209" s="99"/>
      <c r="I209" s="99"/>
      <c r="J209" s="99"/>
      <c r="K209" s="99"/>
      <c r="L209" s="99"/>
      <c r="M209" s="100"/>
      <c r="N209" s="23"/>
      <c r="O209" s="23"/>
      <c r="P209" s="23"/>
      <c r="Q209" s="27"/>
      <c r="R209" s="215" t="str">
        <f t="shared" ref="R209:R214" si="46">IF(OR(B209="",C209="")=TRUE,"Eingabe unvollständig",IF(B209&lt;C209,"Wert in Spalte C kann nicht größer sein als jener in Spalte B",""))</f>
        <v>Eingabe unvollständig</v>
      </c>
      <c r="U209" s="171" t="str">
        <f t="shared" si="44"/>
        <v>x</v>
      </c>
    </row>
    <row r="210" spans="1:21" x14ac:dyDescent="0.25">
      <c r="A210" s="110">
        <v>2</v>
      </c>
      <c r="B210" s="99"/>
      <c r="C210" s="205"/>
      <c r="D210" s="92"/>
      <c r="E210" s="102"/>
      <c r="F210" s="44"/>
      <c r="G210" s="44"/>
      <c r="H210" s="99"/>
      <c r="I210" s="99"/>
      <c r="J210" s="99"/>
      <c r="K210" s="99"/>
      <c r="L210" s="99"/>
      <c r="M210" s="100"/>
      <c r="N210" s="23"/>
      <c r="O210" s="23"/>
      <c r="P210" s="23"/>
      <c r="Q210" s="27"/>
      <c r="R210" s="215" t="str">
        <f t="shared" si="46"/>
        <v>Eingabe unvollständig</v>
      </c>
      <c r="U210" s="171" t="str">
        <f t="shared" si="44"/>
        <v>x</v>
      </c>
    </row>
    <row r="211" spans="1:21" x14ac:dyDescent="0.25">
      <c r="A211" s="110">
        <v>3</v>
      </c>
      <c r="B211" s="99"/>
      <c r="C211" s="205"/>
      <c r="D211" s="92"/>
      <c r="E211" s="102"/>
      <c r="F211" s="44"/>
      <c r="G211" s="44"/>
      <c r="H211" s="44"/>
      <c r="I211" s="99"/>
      <c r="J211" s="99"/>
      <c r="K211" s="99"/>
      <c r="L211" s="99"/>
      <c r="M211" s="100"/>
      <c r="N211" s="23"/>
      <c r="O211" s="23"/>
      <c r="P211" s="23"/>
      <c r="Q211" s="27"/>
      <c r="R211" s="215" t="str">
        <f t="shared" si="46"/>
        <v>Eingabe unvollständig</v>
      </c>
      <c r="U211" s="171" t="str">
        <f t="shared" si="44"/>
        <v>x</v>
      </c>
    </row>
    <row r="212" spans="1:21" x14ac:dyDescent="0.25">
      <c r="A212" s="110">
        <v>4</v>
      </c>
      <c r="B212" s="99"/>
      <c r="C212" s="205"/>
      <c r="D212" s="92"/>
      <c r="E212" s="102"/>
      <c r="F212" s="44"/>
      <c r="G212" s="44"/>
      <c r="H212" s="44"/>
      <c r="I212" s="44"/>
      <c r="J212" s="99"/>
      <c r="K212" s="99"/>
      <c r="L212" s="99"/>
      <c r="M212" s="100"/>
      <c r="N212" s="23"/>
      <c r="O212" s="23"/>
      <c r="P212" s="23"/>
      <c r="Q212" s="27"/>
      <c r="R212" s="215" t="str">
        <f t="shared" si="46"/>
        <v>Eingabe unvollständig</v>
      </c>
      <c r="U212" s="171" t="str">
        <f t="shared" si="44"/>
        <v>x</v>
      </c>
    </row>
    <row r="213" spans="1:21" x14ac:dyDescent="0.25">
      <c r="A213" s="110">
        <v>5</v>
      </c>
      <c r="B213" s="99"/>
      <c r="C213" s="205"/>
      <c r="D213" s="92"/>
      <c r="E213" s="102"/>
      <c r="F213" s="44"/>
      <c r="G213" s="44"/>
      <c r="H213" s="44"/>
      <c r="I213" s="44"/>
      <c r="J213" s="44"/>
      <c r="K213" s="99"/>
      <c r="L213" s="99"/>
      <c r="M213" s="100"/>
      <c r="N213" s="23"/>
      <c r="O213" s="23"/>
      <c r="P213" s="23"/>
      <c r="Q213" s="27"/>
      <c r="R213" s="215" t="str">
        <f t="shared" si="46"/>
        <v>Eingabe unvollständig</v>
      </c>
      <c r="U213" s="171" t="str">
        <f t="shared" si="44"/>
        <v>x</v>
      </c>
    </row>
    <row r="214" spans="1:21" x14ac:dyDescent="0.25">
      <c r="A214" s="101">
        <v>6</v>
      </c>
      <c r="B214" s="99"/>
      <c r="C214" s="205"/>
      <c r="D214" s="92"/>
      <c r="E214" s="102"/>
      <c r="F214" s="44"/>
      <c r="G214" s="44"/>
      <c r="H214" s="44"/>
      <c r="I214" s="44"/>
      <c r="J214" s="44"/>
      <c r="K214" s="44"/>
      <c r="L214" s="99"/>
      <c r="M214" s="100"/>
      <c r="N214" s="23"/>
      <c r="O214" s="23"/>
      <c r="P214" s="23"/>
      <c r="Q214" s="27"/>
      <c r="R214" s="215" t="str">
        <f t="shared" si="46"/>
        <v>Eingabe unvollständig</v>
      </c>
      <c r="U214" s="171" t="str">
        <f t="shared" si="44"/>
        <v>x</v>
      </c>
    </row>
    <row r="215" spans="1:21" x14ac:dyDescent="0.25">
      <c r="A215" s="103">
        <v>7</v>
      </c>
      <c r="B215" s="104"/>
      <c r="C215" s="212"/>
      <c r="D215" s="92"/>
      <c r="E215" s="105"/>
      <c r="F215" s="55"/>
      <c r="G215" s="44"/>
      <c r="H215" s="44"/>
      <c r="I215" s="44"/>
      <c r="J215" s="44"/>
      <c r="K215" s="44"/>
      <c r="L215" s="106"/>
      <c r="M215" s="107" t="s">
        <v>9</v>
      </c>
      <c r="N215" s="23"/>
      <c r="O215" s="23"/>
      <c r="P215" s="23"/>
      <c r="Q215" s="27"/>
      <c r="R215" s="216" t="str">
        <f>IF(B215="","Eingabe unvollständig","")</f>
        <v>Eingabe unvollständig</v>
      </c>
      <c r="U215" s="171" t="str">
        <f t="shared" si="44"/>
        <v>x</v>
      </c>
    </row>
    <row r="216" spans="1:21" x14ac:dyDescent="0.25">
      <c r="A216" s="54"/>
      <c r="B216" s="55">
        <f>SUM(B208:B215)</f>
        <v>0</v>
      </c>
      <c r="C216" s="107">
        <f>SUM(C208:C215)</f>
        <v>0</v>
      </c>
      <c r="D216" s="60"/>
      <c r="E216" s="94">
        <f t="shared" ref="E216:L216" si="47">SUM(E208:E215)</f>
        <v>0</v>
      </c>
      <c r="F216" s="35">
        <f t="shared" si="47"/>
        <v>0</v>
      </c>
      <c r="G216" s="35">
        <f t="shared" si="47"/>
        <v>0</v>
      </c>
      <c r="H216" s="35">
        <f t="shared" si="47"/>
        <v>0</v>
      </c>
      <c r="I216" s="35">
        <f t="shared" si="47"/>
        <v>0</v>
      </c>
      <c r="J216" s="35">
        <f t="shared" si="47"/>
        <v>0</v>
      </c>
      <c r="K216" s="35">
        <f t="shared" si="47"/>
        <v>0</v>
      </c>
      <c r="L216" s="55">
        <f t="shared" si="47"/>
        <v>0</v>
      </c>
      <c r="M216" s="107">
        <f>SUM(E216:L216)</f>
        <v>0</v>
      </c>
      <c r="N216" s="620"/>
      <c r="O216" s="620"/>
      <c r="P216" s="620"/>
      <c r="Q216" s="621"/>
      <c r="R216" s="216" t="str">
        <f>IF(C216&lt;&gt;M216,"Summe in C211 muss gleich hoch sein wie Summe in M211","")</f>
        <v/>
      </c>
      <c r="U216" s="171" t="str">
        <f t="shared" si="44"/>
        <v/>
      </c>
    </row>
    <row r="217" spans="1:21" ht="13.8" x14ac:dyDescent="0.25">
      <c r="A217" s="108"/>
      <c r="B217" s="24"/>
      <c r="C217" s="24"/>
      <c r="D217" s="24"/>
      <c r="E217" s="24"/>
      <c r="F217" s="24"/>
      <c r="G217" s="24"/>
      <c r="H217" s="24"/>
      <c r="I217" s="24"/>
      <c r="J217" s="24"/>
      <c r="K217" s="24"/>
      <c r="L217" s="24"/>
      <c r="M217" s="24"/>
      <c r="N217" s="620"/>
      <c r="O217" s="620"/>
      <c r="P217" s="620"/>
      <c r="Q217" s="621"/>
      <c r="U217" s="171" t="str">
        <f t="shared" si="44"/>
        <v/>
      </c>
    </row>
    <row r="218" spans="1:21" ht="13.8" x14ac:dyDescent="0.25">
      <c r="A218" s="596" t="str">
        <f>J161</f>
        <v>31.10.</v>
      </c>
      <c r="B218" s="597"/>
      <c r="C218" s="597"/>
      <c r="D218" s="597"/>
      <c r="E218" s="597"/>
      <c r="F218" s="597"/>
      <c r="G218" s="597"/>
      <c r="H218" s="597"/>
      <c r="I218" s="597"/>
      <c r="J218" s="597"/>
      <c r="K218" s="597"/>
      <c r="L218" s="597"/>
      <c r="M218" s="598"/>
      <c r="N218" s="24"/>
      <c r="O218" s="24"/>
      <c r="P218" s="24"/>
      <c r="Q218" s="91"/>
      <c r="U218" s="171" t="str">
        <f t="shared" si="44"/>
        <v/>
      </c>
    </row>
    <row r="219" spans="1:21" ht="12.75" customHeight="1" x14ac:dyDescent="0.25">
      <c r="A219" s="605" t="s">
        <v>14</v>
      </c>
      <c r="B219" s="634" t="s">
        <v>39</v>
      </c>
      <c r="C219" s="594" t="s">
        <v>15</v>
      </c>
      <c r="D219" s="92"/>
      <c r="E219" s="631" t="s">
        <v>16</v>
      </c>
      <c r="F219" s="632"/>
      <c r="G219" s="632"/>
      <c r="H219" s="632"/>
      <c r="I219" s="632"/>
      <c r="J219" s="632"/>
      <c r="K219" s="632"/>
      <c r="L219" s="632"/>
      <c r="M219" s="633"/>
      <c r="N219" s="93"/>
      <c r="O219" s="25"/>
      <c r="P219" s="25"/>
      <c r="Q219" s="27"/>
      <c r="U219" s="171" t="str">
        <f t="shared" si="44"/>
        <v/>
      </c>
    </row>
    <row r="220" spans="1:21" ht="21" customHeight="1" x14ac:dyDescent="0.25">
      <c r="A220" s="613"/>
      <c r="B220" s="635"/>
      <c r="C220" s="595"/>
      <c r="D220" s="92"/>
      <c r="E220" s="94">
        <v>0</v>
      </c>
      <c r="F220" s="35">
        <v>1</v>
      </c>
      <c r="G220" s="35">
        <v>2</v>
      </c>
      <c r="H220" s="35">
        <v>3</v>
      </c>
      <c r="I220" s="35">
        <v>4</v>
      </c>
      <c r="J220" s="35">
        <v>5</v>
      </c>
      <c r="K220" s="35">
        <v>6</v>
      </c>
      <c r="L220" s="35">
        <v>7</v>
      </c>
      <c r="M220" s="95"/>
      <c r="N220" s="25"/>
      <c r="O220" s="25"/>
      <c r="P220" s="25"/>
      <c r="Q220" s="27"/>
      <c r="U220" s="171" t="str">
        <f t="shared" si="44"/>
        <v/>
      </c>
    </row>
    <row r="221" spans="1:21" x14ac:dyDescent="0.25">
      <c r="A221" s="109">
        <v>0</v>
      </c>
      <c r="B221" s="97"/>
      <c r="C221" s="204"/>
      <c r="D221" s="92"/>
      <c r="E221" s="98"/>
      <c r="F221" s="97"/>
      <c r="G221" s="99"/>
      <c r="H221" s="99"/>
      <c r="I221" s="99"/>
      <c r="J221" s="99"/>
      <c r="K221" s="99"/>
      <c r="L221" s="99"/>
      <c r="M221" s="100"/>
      <c r="N221" s="25"/>
      <c r="O221" s="25"/>
      <c r="P221" s="25"/>
      <c r="Q221" s="27"/>
      <c r="R221" s="215" t="str">
        <f>IF(OR(B221="",C221="")=TRUE,"Eingabe unvollständig",IF(B221&lt;C221,"Wert in Spalte C kann nicht größer sein als jener in Spalte B",""))</f>
        <v>Eingabe unvollständig</v>
      </c>
      <c r="U221" s="171" t="str">
        <f t="shared" si="44"/>
        <v>x</v>
      </c>
    </row>
    <row r="222" spans="1:21" x14ac:dyDescent="0.25">
      <c r="A222" s="110">
        <v>1</v>
      </c>
      <c r="B222" s="99"/>
      <c r="C222" s="205"/>
      <c r="D222" s="92"/>
      <c r="E222" s="102"/>
      <c r="F222" s="44"/>
      <c r="G222" s="99"/>
      <c r="H222" s="99"/>
      <c r="I222" s="99"/>
      <c r="J222" s="99"/>
      <c r="K222" s="99"/>
      <c r="L222" s="99"/>
      <c r="M222" s="100"/>
      <c r="N222" s="23"/>
      <c r="O222" s="23"/>
      <c r="P222" s="23"/>
      <c r="Q222" s="27"/>
      <c r="R222" s="215" t="str">
        <f t="shared" ref="R222:R227" si="48">IF(OR(B222="",C222="")=TRUE,"Eingabe unvollständig",IF(B222&lt;C222,"Wert in Spalte C kann nicht größer sein als jener in Spalte B",""))</f>
        <v>Eingabe unvollständig</v>
      </c>
      <c r="U222" s="171" t="str">
        <f t="shared" si="44"/>
        <v>x</v>
      </c>
    </row>
    <row r="223" spans="1:21" x14ac:dyDescent="0.25">
      <c r="A223" s="110">
        <v>2</v>
      </c>
      <c r="B223" s="99"/>
      <c r="C223" s="205"/>
      <c r="D223" s="92"/>
      <c r="E223" s="102"/>
      <c r="F223" s="44"/>
      <c r="G223" s="44"/>
      <c r="H223" s="99"/>
      <c r="I223" s="99"/>
      <c r="J223" s="99"/>
      <c r="K223" s="99"/>
      <c r="L223" s="99"/>
      <c r="M223" s="100"/>
      <c r="N223" s="23"/>
      <c r="O223" s="23"/>
      <c r="P223" s="23"/>
      <c r="Q223" s="27"/>
      <c r="R223" s="215" t="str">
        <f t="shared" si="48"/>
        <v>Eingabe unvollständig</v>
      </c>
      <c r="U223" s="171" t="str">
        <f t="shared" si="44"/>
        <v>x</v>
      </c>
    </row>
    <row r="224" spans="1:21" x14ac:dyDescent="0.25">
      <c r="A224" s="110">
        <v>3</v>
      </c>
      <c r="B224" s="99"/>
      <c r="C224" s="205"/>
      <c r="D224" s="92"/>
      <c r="E224" s="102"/>
      <c r="F224" s="44"/>
      <c r="G224" s="44"/>
      <c r="H224" s="44"/>
      <c r="I224" s="99"/>
      <c r="J224" s="99"/>
      <c r="K224" s="99"/>
      <c r="L224" s="99"/>
      <c r="M224" s="100"/>
      <c r="N224" s="23"/>
      <c r="O224" s="23"/>
      <c r="P224" s="23"/>
      <c r="Q224" s="27"/>
      <c r="R224" s="215" t="str">
        <f t="shared" si="48"/>
        <v>Eingabe unvollständig</v>
      </c>
      <c r="U224" s="171" t="str">
        <f t="shared" si="44"/>
        <v>x</v>
      </c>
    </row>
    <row r="225" spans="1:21" x14ac:dyDescent="0.25">
      <c r="A225" s="110">
        <v>4</v>
      </c>
      <c r="B225" s="99"/>
      <c r="C225" s="205"/>
      <c r="D225" s="92"/>
      <c r="E225" s="102"/>
      <c r="F225" s="44"/>
      <c r="G225" s="44"/>
      <c r="H225" s="44"/>
      <c r="I225" s="44"/>
      <c r="J225" s="99"/>
      <c r="K225" s="99"/>
      <c r="L225" s="99"/>
      <c r="M225" s="100"/>
      <c r="N225" s="23"/>
      <c r="O225" s="23"/>
      <c r="P225" s="23"/>
      <c r="Q225" s="27"/>
      <c r="R225" s="215" t="str">
        <f t="shared" si="48"/>
        <v>Eingabe unvollständig</v>
      </c>
      <c r="U225" s="171" t="str">
        <f t="shared" si="44"/>
        <v>x</v>
      </c>
    </row>
    <row r="226" spans="1:21" x14ac:dyDescent="0.25">
      <c r="A226" s="110">
        <v>5</v>
      </c>
      <c r="B226" s="99"/>
      <c r="C226" s="205"/>
      <c r="D226" s="92"/>
      <c r="E226" s="102"/>
      <c r="F226" s="44"/>
      <c r="G226" s="44"/>
      <c r="H226" s="44"/>
      <c r="I226" s="44"/>
      <c r="J226" s="44"/>
      <c r="K226" s="99"/>
      <c r="L226" s="99"/>
      <c r="M226" s="100"/>
      <c r="N226" s="23"/>
      <c r="O226" s="23"/>
      <c r="P226" s="23"/>
      <c r="Q226" s="27"/>
      <c r="R226" s="215" t="str">
        <f t="shared" si="48"/>
        <v>Eingabe unvollständig</v>
      </c>
      <c r="U226" s="171" t="str">
        <f t="shared" si="44"/>
        <v>x</v>
      </c>
    </row>
    <row r="227" spans="1:21" x14ac:dyDescent="0.25">
      <c r="A227" s="101">
        <v>6</v>
      </c>
      <c r="B227" s="99"/>
      <c r="C227" s="205"/>
      <c r="D227" s="92"/>
      <c r="E227" s="102"/>
      <c r="F227" s="44"/>
      <c r="G227" s="44"/>
      <c r="H227" s="44"/>
      <c r="I227" s="44"/>
      <c r="J227" s="44"/>
      <c r="K227" s="44"/>
      <c r="L227" s="99"/>
      <c r="M227" s="100"/>
      <c r="N227" s="23"/>
      <c r="O227" s="23"/>
      <c r="P227" s="23"/>
      <c r="Q227" s="27"/>
      <c r="R227" s="215" t="str">
        <f t="shared" si="48"/>
        <v>Eingabe unvollständig</v>
      </c>
      <c r="U227" s="171" t="str">
        <f t="shared" si="44"/>
        <v>x</v>
      </c>
    </row>
    <row r="228" spans="1:21" x14ac:dyDescent="0.25">
      <c r="A228" s="103">
        <v>7</v>
      </c>
      <c r="B228" s="104"/>
      <c r="C228" s="212"/>
      <c r="D228" s="92"/>
      <c r="E228" s="105"/>
      <c r="F228" s="55"/>
      <c r="G228" s="44"/>
      <c r="H228" s="44"/>
      <c r="I228" s="44"/>
      <c r="J228" s="44"/>
      <c r="K228" s="44"/>
      <c r="L228" s="106"/>
      <c r="M228" s="107" t="s">
        <v>9</v>
      </c>
      <c r="N228" s="23"/>
      <c r="O228" s="23"/>
      <c r="P228" s="23"/>
      <c r="Q228" s="27"/>
      <c r="R228" s="216" t="str">
        <f>IF(B228="","Eingabe unvollständig","")</f>
        <v>Eingabe unvollständig</v>
      </c>
      <c r="U228" s="171" t="str">
        <f t="shared" si="44"/>
        <v>x</v>
      </c>
    </row>
    <row r="229" spans="1:21" x14ac:dyDescent="0.25">
      <c r="A229" s="54"/>
      <c r="B229" s="55">
        <f>SUM(B221:B228)</f>
        <v>0</v>
      </c>
      <c r="C229" s="107">
        <f>SUM(C221:C228)</f>
        <v>0</v>
      </c>
      <c r="D229" s="60"/>
      <c r="E229" s="94">
        <f t="shared" ref="E229:L229" si="49">SUM(E221:E228)</f>
        <v>0</v>
      </c>
      <c r="F229" s="35">
        <f t="shared" si="49"/>
        <v>0</v>
      </c>
      <c r="G229" s="35">
        <f t="shared" si="49"/>
        <v>0</v>
      </c>
      <c r="H229" s="35">
        <f t="shared" si="49"/>
        <v>0</v>
      </c>
      <c r="I229" s="35">
        <f t="shared" si="49"/>
        <v>0</v>
      </c>
      <c r="J229" s="35">
        <f t="shared" si="49"/>
        <v>0</v>
      </c>
      <c r="K229" s="35">
        <f t="shared" si="49"/>
        <v>0</v>
      </c>
      <c r="L229" s="55">
        <f t="shared" si="49"/>
        <v>0</v>
      </c>
      <c r="M229" s="107">
        <f>SUM(E229:L229)</f>
        <v>0</v>
      </c>
      <c r="N229" s="620"/>
      <c r="O229" s="620"/>
      <c r="P229" s="620"/>
      <c r="Q229" s="621"/>
      <c r="R229" s="216" t="str">
        <f>IF(C229&lt;&gt;M229,"Summe in C224 muss gleich hoch sein wie Summe in M224","")</f>
        <v/>
      </c>
      <c r="U229" s="171" t="str">
        <f t="shared" si="44"/>
        <v/>
      </c>
    </row>
    <row r="230" spans="1:21" ht="13.8" x14ac:dyDescent="0.25">
      <c r="A230" s="108"/>
      <c r="B230" s="24"/>
      <c r="C230" s="24"/>
      <c r="D230" s="24"/>
      <c r="E230" s="24"/>
      <c r="F230" s="24"/>
      <c r="G230" s="24"/>
      <c r="H230" s="24"/>
      <c r="I230" s="24"/>
      <c r="J230" s="24"/>
      <c r="K230" s="24"/>
      <c r="L230" s="24"/>
      <c r="M230" s="24"/>
      <c r="N230" s="620"/>
      <c r="O230" s="620"/>
      <c r="P230" s="620"/>
      <c r="Q230" s="621"/>
      <c r="U230" s="171" t="str">
        <f t="shared" si="44"/>
        <v/>
      </c>
    </row>
    <row r="231" spans="1:21" ht="13.8" x14ac:dyDescent="0.25">
      <c r="A231" s="596" t="str">
        <f>L161</f>
        <v>30.11.</v>
      </c>
      <c r="B231" s="597"/>
      <c r="C231" s="597"/>
      <c r="D231" s="597"/>
      <c r="E231" s="597"/>
      <c r="F231" s="597"/>
      <c r="G231" s="597"/>
      <c r="H231" s="597"/>
      <c r="I231" s="597"/>
      <c r="J231" s="597"/>
      <c r="K231" s="597"/>
      <c r="L231" s="597"/>
      <c r="M231" s="598"/>
      <c r="N231" s="24"/>
      <c r="O231" s="24"/>
      <c r="P231" s="24"/>
      <c r="Q231" s="91"/>
      <c r="U231" s="171" t="str">
        <f t="shared" si="44"/>
        <v/>
      </c>
    </row>
    <row r="232" spans="1:21" ht="12.75" customHeight="1" x14ac:dyDescent="0.25">
      <c r="A232" s="605" t="s">
        <v>14</v>
      </c>
      <c r="B232" s="634" t="s">
        <v>39</v>
      </c>
      <c r="C232" s="594" t="s">
        <v>15</v>
      </c>
      <c r="D232" s="92"/>
      <c r="E232" s="631" t="s">
        <v>16</v>
      </c>
      <c r="F232" s="632"/>
      <c r="G232" s="632"/>
      <c r="H232" s="632"/>
      <c r="I232" s="632"/>
      <c r="J232" s="632"/>
      <c r="K232" s="632"/>
      <c r="L232" s="632"/>
      <c r="M232" s="633"/>
      <c r="N232" s="93"/>
      <c r="O232" s="25"/>
      <c r="P232" s="25"/>
      <c r="Q232" s="27"/>
      <c r="U232" s="171" t="str">
        <f t="shared" si="44"/>
        <v/>
      </c>
    </row>
    <row r="233" spans="1:21" ht="21" customHeight="1" x14ac:dyDescent="0.25">
      <c r="A233" s="613"/>
      <c r="B233" s="635"/>
      <c r="C233" s="595"/>
      <c r="D233" s="92"/>
      <c r="E233" s="94">
        <v>0</v>
      </c>
      <c r="F233" s="35">
        <v>1</v>
      </c>
      <c r="G233" s="35">
        <v>2</v>
      </c>
      <c r="H233" s="35">
        <v>3</v>
      </c>
      <c r="I233" s="35">
        <v>4</v>
      </c>
      <c r="J233" s="35">
        <v>5</v>
      </c>
      <c r="K233" s="35">
        <v>6</v>
      </c>
      <c r="L233" s="35">
        <v>7</v>
      </c>
      <c r="M233" s="95"/>
      <c r="N233" s="25"/>
      <c r="O233" s="25"/>
      <c r="P233" s="25"/>
      <c r="Q233" s="27"/>
      <c r="U233" s="171" t="str">
        <f t="shared" si="44"/>
        <v/>
      </c>
    </row>
    <row r="234" spans="1:21" x14ac:dyDescent="0.25">
      <c r="A234" s="109">
        <v>0</v>
      </c>
      <c r="B234" s="97"/>
      <c r="C234" s="204"/>
      <c r="D234" s="92"/>
      <c r="E234" s="98"/>
      <c r="F234" s="97"/>
      <c r="G234" s="99"/>
      <c r="H234" s="99"/>
      <c r="I234" s="99"/>
      <c r="J234" s="99"/>
      <c r="K234" s="99"/>
      <c r="L234" s="99"/>
      <c r="M234" s="100"/>
      <c r="N234" s="25"/>
      <c r="O234" s="25"/>
      <c r="P234" s="25"/>
      <c r="Q234" s="27"/>
      <c r="R234" s="215" t="str">
        <f>IF(OR(B234="",C234="")=TRUE,"Eingabe unvollständig",IF(B234&lt;C234,"Wert in Spalte C kann nicht größer sein als jener in Spalte B",""))</f>
        <v>Eingabe unvollständig</v>
      </c>
      <c r="U234" s="171" t="str">
        <f t="shared" si="44"/>
        <v>x</v>
      </c>
    </row>
    <row r="235" spans="1:21" x14ac:dyDescent="0.25">
      <c r="A235" s="110">
        <v>1</v>
      </c>
      <c r="B235" s="99"/>
      <c r="C235" s="205"/>
      <c r="D235" s="92"/>
      <c r="E235" s="102"/>
      <c r="F235" s="44"/>
      <c r="G235" s="99"/>
      <c r="H235" s="99"/>
      <c r="I235" s="99"/>
      <c r="J235" s="99"/>
      <c r="K235" s="99"/>
      <c r="L235" s="99"/>
      <c r="M235" s="100"/>
      <c r="N235" s="23"/>
      <c r="O235" s="23"/>
      <c r="P235" s="23"/>
      <c r="Q235" s="27"/>
      <c r="R235" s="215" t="str">
        <f t="shared" ref="R235:R240" si="50">IF(OR(B235="",C235="")=TRUE,"Eingabe unvollständig",IF(B235&lt;C235,"Wert in Spalte C kann nicht größer sein als jener in Spalte B",""))</f>
        <v>Eingabe unvollständig</v>
      </c>
      <c r="U235" s="171" t="str">
        <f t="shared" si="44"/>
        <v>x</v>
      </c>
    </row>
    <row r="236" spans="1:21" x14ac:dyDescent="0.25">
      <c r="A236" s="110">
        <v>2</v>
      </c>
      <c r="B236" s="99"/>
      <c r="C236" s="205"/>
      <c r="D236" s="92"/>
      <c r="E236" s="102"/>
      <c r="F236" s="44"/>
      <c r="G236" s="44"/>
      <c r="H236" s="99"/>
      <c r="I236" s="99"/>
      <c r="J236" s="99"/>
      <c r="K236" s="99"/>
      <c r="L236" s="99"/>
      <c r="M236" s="100"/>
      <c r="N236" s="23"/>
      <c r="O236" s="23"/>
      <c r="P236" s="23"/>
      <c r="Q236" s="27"/>
      <c r="R236" s="215" t="str">
        <f t="shared" si="50"/>
        <v>Eingabe unvollständig</v>
      </c>
      <c r="U236" s="171" t="str">
        <f t="shared" si="44"/>
        <v>x</v>
      </c>
    </row>
    <row r="237" spans="1:21" x14ac:dyDescent="0.25">
      <c r="A237" s="110">
        <v>3</v>
      </c>
      <c r="B237" s="99"/>
      <c r="C237" s="205"/>
      <c r="D237" s="92"/>
      <c r="E237" s="102"/>
      <c r="F237" s="44"/>
      <c r="G237" s="44"/>
      <c r="H237" s="44"/>
      <c r="I237" s="99"/>
      <c r="J237" s="99"/>
      <c r="K237" s="99"/>
      <c r="L237" s="99"/>
      <c r="M237" s="100"/>
      <c r="N237" s="23"/>
      <c r="O237" s="23"/>
      <c r="P237" s="23"/>
      <c r="Q237" s="27"/>
      <c r="R237" s="215" t="str">
        <f t="shared" si="50"/>
        <v>Eingabe unvollständig</v>
      </c>
      <c r="U237" s="171" t="str">
        <f t="shared" si="44"/>
        <v>x</v>
      </c>
    </row>
    <row r="238" spans="1:21" x14ac:dyDescent="0.25">
      <c r="A238" s="110">
        <v>4</v>
      </c>
      <c r="B238" s="99"/>
      <c r="C238" s="205"/>
      <c r="D238" s="92"/>
      <c r="E238" s="102"/>
      <c r="F238" s="44"/>
      <c r="G238" s="44"/>
      <c r="H238" s="44"/>
      <c r="I238" s="44"/>
      <c r="J238" s="99"/>
      <c r="K238" s="99"/>
      <c r="L238" s="99"/>
      <c r="M238" s="100"/>
      <c r="N238" s="23"/>
      <c r="O238" s="23"/>
      <c r="P238" s="23"/>
      <c r="Q238" s="27"/>
      <c r="R238" s="215" t="str">
        <f t="shared" si="50"/>
        <v>Eingabe unvollständig</v>
      </c>
      <c r="U238" s="171" t="str">
        <f t="shared" si="44"/>
        <v>x</v>
      </c>
    </row>
    <row r="239" spans="1:21" x14ac:dyDescent="0.25">
      <c r="A239" s="110">
        <v>5</v>
      </c>
      <c r="B239" s="99"/>
      <c r="C239" s="205"/>
      <c r="D239" s="92"/>
      <c r="E239" s="102"/>
      <c r="F239" s="44"/>
      <c r="G239" s="44"/>
      <c r="H239" s="44"/>
      <c r="I239" s="44"/>
      <c r="J239" s="44"/>
      <c r="K239" s="99"/>
      <c r="L239" s="99"/>
      <c r="M239" s="100"/>
      <c r="N239" s="23"/>
      <c r="O239" s="23"/>
      <c r="P239" s="23"/>
      <c r="Q239" s="27"/>
      <c r="R239" s="215" t="str">
        <f t="shared" si="50"/>
        <v>Eingabe unvollständig</v>
      </c>
      <c r="U239" s="171" t="str">
        <f t="shared" si="44"/>
        <v>x</v>
      </c>
    </row>
    <row r="240" spans="1:21" x14ac:dyDescent="0.25">
      <c r="A240" s="101">
        <v>6</v>
      </c>
      <c r="B240" s="99"/>
      <c r="C240" s="205"/>
      <c r="D240" s="92"/>
      <c r="E240" s="102"/>
      <c r="F240" s="44"/>
      <c r="G240" s="44"/>
      <c r="H240" s="44"/>
      <c r="I240" s="44"/>
      <c r="J240" s="44"/>
      <c r="K240" s="44"/>
      <c r="L240" s="99"/>
      <c r="M240" s="100"/>
      <c r="N240" s="23"/>
      <c r="O240" s="23"/>
      <c r="P240" s="23"/>
      <c r="Q240" s="27"/>
      <c r="R240" s="215" t="str">
        <f t="shared" si="50"/>
        <v>Eingabe unvollständig</v>
      </c>
      <c r="U240" s="171" t="str">
        <f t="shared" si="44"/>
        <v>x</v>
      </c>
    </row>
    <row r="241" spans="1:21" x14ac:dyDescent="0.25">
      <c r="A241" s="103">
        <v>7</v>
      </c>
      <c r="B241" s="104"/>
      <c r="C241" s="212"/>
      <c r="D241" s="92"/>
      <c r="E241" s="105"/>
      <c r="F241" s="55"/>
      <c r="G241" s="44"/>
      <c r="H241" s="44"/>
      <c r="I241" s="44"/>
      <c r="J241" s="44"/>
      <c r="K241" s="44"/>
      <c r="L241" s="106"/>
      <c r="M241" s="107" t="s">
        <v>9</v>
      </c>
      <c r="N241" s="23"/>
      <c r="O241" s="23"/>
      <c r="P241" s="23"/>
      <c r="Q241" s="27"/>
      <c r="R241" s="216" t="str">
        <f>IF(B241="","Eingabe unvollständig","")</f>
        <v>Eingabe unvollständig</v>
      </c>
      <c r="U241" s="171" t="str">
        <f t="shared" si="44"/>
        <v>x</v>
      </c>
    </row>
    <row r="242" spans="1:21" x14ac:dyDescent="0.25">
      <c r="A242" s="54"/>
      <c r="B242" s="55">
        <f>SUM(B234:B241)</f>
        <v>0</v>
      </c>
      <c r="C242" s="107">
        <f>SUM(C234:C241)</f>
        <v>0</v>
      </c>
      <c r="D242" s="60"/>
      <c r="E242" s="94">
        <f t="shared" ref="E242:L242" si="51">SUM(E234:E241)</f>
        <v>0</v>
      </c>
      <c r="F242" s="35">
        <f t="shared" si="51"/>
        <v>0</v>
      </c>
      <c r="G242" s="35">
        <f t="shared" si="51"/>
        <v>0</v>
      </c>
      <c r="H242" s="35">
        <f t="shared" si="51"/>
        <v>0</v>
      </c>
      <c r="I242" s="35">
        <f t="shared" si="51"/>
        <v>0</v>
      </c>
      <c r="J242" s="35">
        <f t="shared" si="51"/>
        <v>0</v>
      </c>
      <c r="K242" s="35">
        <f t="shared" si="51"/>
        <v>0</v>
      </c>
      <c r="L242" s="55">
        <f t="shared" si="51"/>
        <v>0</v>
      </c>
      <c r="M242" s="107">
        <f>SUM(E242:L242)</f>
        <v>0</v>
      </c>
      <c r="N242" s="620"/>
      <c r="O242" s="620"/>
      <c r="P242" s="620"/>
      <c r="Q242" s="621"/>
      <c r="R242" s="216" t="str">
        <f>IF(C242&lt;&gt;M242,"Summe in C237 muss gleich hoch sein wie Summe in M237","")</f>
        <v/>
      </c>
      <c r="U242" s="171" t="str">
        <f t="shared" si="44"/>
        <v/>
      </c>
    </row>
    <row r="243" spans="1:21" ht="13.8" x14ac:dyDescent="0.25">
      <c r="A243" s="108"/>
      <c r="B243" s="24"/>
      <c r="C243" s="24"/>
      <c r="D243" s="24"/>
      <c r="E243" s="24"/>
      <c r="F243" s="24"/>
      <c r="G243" s="24"/>
      <c r="H243" s="24"/>
      <c r="I243" s="24"/>
      <c r="J243" s="24"/>
      <c r="K243" s="24"/>
      <c r="L243" s="24"/>
      <c r="M243" s="24"/>
      <c r="N243" s="620"/>
      <c r="O243" s="620"/>
      <c r="P243" s="620"/>
      <c r="Q243" s="621"/>
      <c r="U243" s="171" t="str">
        <f t="shared" si="44"/>
        <v/>
      </c>
    </row>
    <row r="244" spans="1:21" ht="13.8" x14ac:dyDescent="0.25">
      <c r="A244" s="596" t="str">
        <f>N161</f>
        <v>31.12.</v>
      </c>
      <c r="B244" s="597"/>
      <c r="C244" s="597"/>
      <c r="D244" s="597"/>
      <c r="E244" s="597"/>
      <c r="F244" s="597"/>
      <c r="G244" s="597"/>
      <c r="H244" s="597"/>
      <c r="I244" s="597"/>
      <c r="J244" s="597"/>
      <c r="K244" s="597"/>
      <c r="L244" s="597"/>
      <c r="M244" s="598"/>
      <c r="N244" s="24"/>
      <c r="O244" s="24"/>
      <c r="P244" s="24"/>
      <c r="Q244" s="91"/>
      <c r="U244" s="171" t="str">
        <f t="shared" si="44"/>
        <v/>
      </c>
    </row>
    <row r="245" spans="1:21" ht="12.75" customHeight="1" x14ac:dyDescent="0.25">
      <c r="A245" s="605" t="s">
        <v>14</v>
      </c>
      <c r="B245" s="634" t="s">
        <v>39</v>
      </c>
      <c r="C245" s="594" t="s">
        <v>15</v>
      </c>
      <c r="D245" s="92"/>
      <c r="E245" s="631" t="s">
        <v>16</v>
      </c>
      <c r="F245" s="632"/>
      <c r="G245" s="632"/>
      <c r="H245" s="632"/>
      <c r="I245" s="632"/>
      <c r="J245" s="632"/>
      <c r="K245" s="632"/>
      <c r="L245" s="632"/>
      <c r="M245" s="633"/>
      <c r="N245" s="93"/>
      <c r="O245" s="25"/>
      <c r="P245" s="25"/>
      <c r="Q245" s="27"/>
      <c r="U245" s="171" t="str">
        <f t="shared" si="44"/>
        <v/>
      </c>
    </row>
    <row r="246" spans="1:21" ht="21.75" customHeight="1" x14ac:dyDescent="0.25">
      <c r="A246" s="606"/>
      <c r="B246" s="635"/>
      <c r="C246" s="649"/>
      <c r="D246" s="92"/>
      <c r="E246" s="94">
        <v>0</v>
      </c>
      <c r="F246" s="35">
        <v>1</v>
      </c>
      <c r="G246" s="35">
        <v>2</v>
      </c>
      <c r="H246" s="35">
        <v>3</v>
      </c>
      <c r="I246" s="35">
        <v>4</v>
      </c>
      <c r="J246" s="35">
        <v>5</v>
      </c>
      <c r="K246" s="35">
        <v>6</v>
      </c>
      <c r="L246" s="35">
        <v>7</v>
      </c>
      <c r="M246" s="95"/>
      <c r="N246" s="25"/>
      <c r="O246" s="25"/>
      <c r="P246" s="25"/>
      <c r="Q246" s="27"/>
      <c r="U246" s="171" t="str">
        <f t="shared" si="44"/>
        <v/>
      </c>
    </row>
    <row r="247" spans="1:21" x14ac:dyDescent="0.25">
      <c r="A247" s="111">
        <v>0</v>
      </c>
      <c r="B247" s="321"/>
      <c r="C247" s="322"/>
      <c r="D247" s="92"/>
      <c r="E247" s="98"/>
      <c r="F247" s="97"/>
      <c r="G247" s="99"/>
      <c r="H247" s="99"/>
      <c r="I247" s="99"/>
      <c r="J247" s="99"/>
      <c r="K247" s="99"/>
      <c r="L247" s="99"/>
      <c r="M247" s="100"/>
      <c r="N247" s="25"/>
      <c r="O247" s="25"/>
      <c r="P247" s="25"/>
      <c r="Q247" s="27"/>
      <c r="R247" s="215" t="str">
        <f>IF(OR(B247="",C247="")=TRUE,"Eingabe unvollständig",IF(B247&lt;C247,"Wert in Spalte C kann nicht größer sein als jener in Spalte B",""))</f>
        <v>Eingabe unvollständig</v>
      </c>
      <c r="U247" s="171" t="str">
        <f t="shared" si="44"/>
        <v>x</v>
      </c>
    </row>
    <row r="248" spans="1:21" x14ac:dyDescent="0.25">
      <c r="A248" s="110">
        <v>1</v>
      </c>
      <c r="B248" s="320"/>
      <c r="C248" s="323"/>
      <c r="D248" s="92"/>
      <c r="E248" s="102"/>
      <c r="F248" s="44"/>
      <c r="G248" s="99"/>
      <c r="H248" s="99"/>
      <c r="I248" s="99"/>
      <c r="J248" s="99"/>
      <c r="K248" s="99"/>
      <c r="L248" s="99"/>
      <c r="M248" s="100"/>
      <c r="N248" s="23"/>
      <c r="O248" s="23"/>
      <c r="P248" s="23"/>
      <c r="Q248" s="27"/>
      <c r="R248" s="215" t="str">
        <f t="shared" ref="R248:R253" si="52">IF(OR(B248="",C248="")=TRUE,"Eingabe unvollständig",IF(B248&lt;C248,"Wert in Spalte C kann nicht größer sein als jener in Spalte B",""))</f>
        <v>Eingabe unvollständig</v>
      </c>
      <c r="U248" s="171" t="str">
        <f t="shared" si="44"/>
        <v>x</v>
      </c>
    </row>
    <row r="249" spans="1:21" x14ac:dyDescent="0.25">
      <c r="A249" s="110">
        <v>2</v>
      </c>
      <c r="B249" s="320"/>
      <c r="C249" s="323"/>
      <c r="D249" s="92"/>
      <c r="E249" s="102"/>
      <c r="F249" s="44"/>
      <c r="G249" s="44"/>
      <c r="H249" s="99"/>
      <c r="I249" s="99"/>
      <c r="J249" s="99"/>
      <c r="K249" s="99"/>
      <c r="L249" s="99"/>
      <c r="M249" s="100"/>
      <c r="N249" s="23"/>
      <c r="O249" s="23"/>
      <c r="P249" s="23"/>
      <c r="Q249" s="27"/>
      <c r="R249" s="215" t="str">
        <f t="shared" si="52"/>
        <v>Eingabe unvollständig</v>
      </c>
      <c r="U249" s="171" t="str">
        <f t="shared" si="44"/>
        <v>x</v>
      </c>
    </row>
    <row r="250" spans="1:21" x14ac:dyDescent="0.25">
      <c r="A250" s="110">
        <v>3</v>
      </c>
      <c r="B250" s="320"/>
      <c r="C250" s="323"/>
      <c r="D250" s="92"/>
      <c r="E250" s="102"/>
      <c r="F250" s="44"/>
      <c r="G250" s="44"/>
      <c r="H250" s="44"/>
      <c r="I250" s="99"/>
      <c r="J250" s="99"/>
      <c r="K250" s="99"/>
      <c r="L250" s="99"/>
      <c r="M250" s="100"/>
      <c r="N250" s="23"/>
      <c r="O250" s="23"/>
      <c r="P250" s="23"/>
      <c r="Q250" s="27"/>
      <c r="R250" s="215" t="str">
        <f t="shared" si="52"/>
        <v>Eingabe unvollständig</v>
      </c>
      <c r="U250" s="171" t="str">
        <f t="shared" si="44"/>
        <v>x</v>
      </c>
    </row>
    <row r="251" spans="1:21" x14ac:dyDescent="0.25">
      <c r="A251" s="110">
        <v>4</v>
      </c>
      <c r="B251" s="320"/>
      <c r="C251" s="323"/>
      <c r="D251" s="92"/>
      <c r="E251" s="102"/>
      <c r="F251" s="44"/>
      <c r="G251" s="44"/>
      <c r="H251" s="44"/>
      <c r="I251" s="44"/>
      <c r="J251" s="99"/>
      <c r="K251" s="99"/>
      <c r="L251" s="99"/>
      <c r="M251" s="100"/>
      <c r="N251" s="23"/>
      <c r="O251" s="23"/>
      <c r="P251" s="23"/>
      <c r="Q251" s="27"/>
      <c r="R251" s="215" t="str">
        <f t="shared" si="52"/>
        <v>Eingabe unvollständig</v>
      </c>
      <c r="U251" s="171" t="str">
        <f t="shared" si="44"/>
        <v>x</v>
      </c>
    </row>
    <row r="252" spans="1:21" x14ac:dyDescent="0.25">
      <c r="A252" s="110">
        <v>5</v>
      </c>
      <c r="B252" s="320"/>
      <c r="C252" s="323"/>
      <c r="D252" s="92"/>
      <c r="E252" s="102"/>
      <c r="F252" s="44"/>
      <c r="G252" s="44"/>
      <c r="H252" s="44"/>
      <c r="I252" s="44"/>
      <c r="J252" s="44"/>
      <c r="K252" s="99"/>
      <c r="L252" s="99"/>
      <c r="M252" s="100"/>
      <c r="N252" s="23"/>
      <c r="O252" s="23"/>
      <c r="P252" s="23"/>
      <c r="Q252" s="27"/>
      <c r="R252" s="215" t="str">
        <f t="shared" si="52"/>
        <v>Eingabe unvollständig</v>
      </c>
      <c r="U252" s="171" t="str">
        <f t="shared" si="44"/>
        <v>x</v>
      </c>
    </row>
    <row r="253" spans="1:21" x14ac:dyDescent="0.25">
      <c r="A253" s="101">
        <v>6</v>
      </c>
      <c r="B253" s="320"/>
      <c r="C253" s="323"/>
      <c r="D253" s="92"/>
      <c r="E253" s="102"/>
      <c r="F253" s="44"/>
      <c r="G253" s="44"/>
      <c r="H253" s="44"/>
      <c r="I253" s="44"/>
      <c r="J253" s="44"/>
      <c r="K253" s="44"/>
      <c r="L253" s="99"/>
      <c r="M253" s="100"/>
      <c r="N253" s="23"/>
      <c r="O253" s="23"/>
      <c r="P253" s="23"/>
      <c r="Q253" s="27"/>
      <c r="R253" s="215" t="str">
        <f t="shared" si="52"/>
        <v>Eingabe unvollständig</v>
      </c>
      <c r="U253" s="171" t="str">
        <f t="shared" si="44"/>
        <v>x</v>
      </c>
    </row>
    <row r="254" spans="1:21" x14ac:dyDescent="0.25">
      <c r="A254" s="103">
        <v>7</v>
      </c>
      <c r="B254" s="104"/>
      <c r="C254" s="212"/>
      <c r="D254" s="92"/>
      <c r="E254" s="105"/>
      <c r="F254" s="55"/>
      <c r="G254" s="44"/>
      <c r="H254" s="44"/>
      <c r="I254" s="44"/>
      <c r="J254" s="44"/>
      <c r="K254" s="44"/>
      <c r="L254" s="106"/>
      <c r="M254" s="107" t="s">
        <v>9</v>
      </c>
      <c r="N254" s="23"/>
      <c r="O254" s="23"/>
      <c r="P254" s="23"/>
      <c r="Q254" s="27"/>
      <c r="R254" s="216" t="str">
        <f>IF(B254="","Eingabe unvollständig","")</f>
        <v>Eingabe unvollständig</v>
      </c>
      <c r="U254" s="171" t="str">
        <f t="shared" si="44"/>
        <v>x</v>
      </c>
    </row>
    <row r="255" spans="1:21" x14ac:dyDescent="0.25">
      <c r="A255" s="54"/>
      <c r="B255" s="55">
        <f>SUM(B247:B254)</f>
        <v>0</v>
      </c>
      <c r="C255" s="107">
        <f>SUM(C247:C254)</f>
        <v>0</v>
      </c>
      <c r="D255" s="60"/>
      <c r="E255" s="94">
        <f t="shared" ref="E255:L255" si="53">SUM(E247:E254)</f>
        <v>0</v>
      </c>
      <c r="F255" s="35">
        <f t="shared" si="53"/>
        <v>0</v>
      </c>
      <c r="G255" s="35">
        <f t="shared" si="53"/>
        <v>0</v>
      </c>
      <c r="H255" s="35">
        <f t="shared" si="53"/>
        <v>0</v>
      </c>
      <c r="I255" s="35">
        <f t="shared" si="53"/>
        <v>0</v>
      </c>
      <c r="J255" s="35">
        <f t="shared" si="53"/>
        <v>0</v>
      </c>
      <c r="K255" s="35">
        <f t="shared" si="53"/>
        <v>0</v>
      </c>
      <c r="L255" s="55">
        <f t="shared" si="53"/>
        <v>0</v>
      </c>
      <c r="M255" s="107">
        <f>SUM(E255:L255)</f>
        <v>0</v>
      </c>
      <c r="N255" s="620"/>
      <c r="O255" s="620"/>
      <c r="P255" s="620"/>
      <c r="Q255" s="621"/>
      <c r="R255" s="216" t="str">
        <f>IF(C255&lt;&gt;M255,"Summe in C250 muss gleich hoch sein wie Summe in M250","")</f>
        <v/>
      </c>
      <c r="U255" s="171" t="str">
        <f t="shared" si="44"/>
        <v/>
      </c>
    </row>
    <row r="256" spans="1:21" ht="36.75" customHeight="1" x14ac:dyDescent="0.25">
      <c r="A256" s="108"/>
      <c r="B256" s="24"/>
      <c r="C256" s="24"/>
      <c r="D256" s="24"/>
      <c r="E256" s="24"/>
      <c r="F256" s="24"/>
      <c r="G256" s="24"/>
      <c r="H256" s="24"/>
      <c r="I256" s="24"/>
      <c r="J256" s="24"/>
      <c r="K256" s="24"/>
      <c r="L256" s="24"/>
      <c r="M256" s="24"/>
      <c r="N256" s="620"/>
      <c r="O256" s="620"/>
      <c r="P256" s="620"/>
      <c r="Q256" s="621"/>
      <c r="U256" s="171" t="str">
        <f t="shared" si="44"/>
        <v/>
      </c>
    </row>
    <row r="257" spans="1:21" ht="15.6" x14ac:dyDescent="0.3">
      <c r="A257" s="328" t="s">
        <v>58</v>
      </c>
      <c r="B257" s="114"/>
      <c r="C257" s="114"/>
      <c r="D257" s="115"/>
      <c r="E257" s="116"/>
      <c r="F257" s="23"/>
      <c r="G257" s="23"/>
      <c r="H257" s="23"/>
      <c r="I257" s="23"/>
      <c r="J257" s="329">
        <f>J109</f>
        <v>45657</v>
      </c>
      <c r="K257" s="23"/>
      <c r="L257" s="23"/>
      <c r="M257" s="23"/>
      <c r="N257" s="23"/>
      <c r="O257" s="23"/>
      <c r="P257" s="23"/>
      <c r="Q257" s="27"/>
      <c r="R257" s="186"/>
      <c r="S257" s="186"/>
      <c r="T257" s="186"/>
      <c r="U257" s="171" t="str">
        <f t="shared" si="44"/>
        <v/>
      </c>
    </row>
    <row r="258" spans="1:21" ht="15.6" x14ac:dyDescent="0.3">
      <c r="A258" s="330" t="s">
        <v>59</v>
      </c>
      <c r="G258" s="114"/>
      <c r="H258" s="114"/>
      <c r="I258" s="114"/>
      <c r="J258" s="114"/>
      <c r="K258" s="114"/>
      <c r="L258" s="114"/>
      <c r="M258" s="114"/>
      <c r="N258" s="114"/>
      <c r="O258" s="114"/>
      <c r="P258" s="114"/>
      <c r="Q258" s="117"/>
      <c r="R258" s="186"/>
      <c r="S258" s="186"/>
      <c r="T258" s="186"/>
      <c r="U258" s="171" t="str">
        <f t="shared" si="44"/>
        <v/>
      </c>
    </row>
    <row r="259" spans="1:21" ht="37.5" customHeight="1" x14ac:dyDescent="0.25">
      <c r="A259" s="681" t="s">
        <v>72</v>
      </c>
      <c r="B259" s="682"/>
      <c r="C259" s="682"/>
      <c r="D259" s="682"/>
      <c r="E259" s="682"/>
      <c r="F259" s="682"/>
      <c r="G259" s="682"/>
      <c r="H259" s="682"/>
      <c r="I259" s="682"/>
      <c r="J259" s="682"/>
      <c r="K259" s="682"/>
      <c r="L259" s="682"/>
      <c r="M259" s="682"/>
      <c r="N259" s="682"/>
      <c r="O259" s="682"/>
      <c r="P259" s="682"/>
      <c r="Q259" s="683"/>
      <c r="R259" s="186"/>
      <c r="S259" s="186"/>
      <c r="T259" s="186"/>
      <c r="U259" s="171"/>
    </row>
    <row r="260" spans="1:21" ht="18" customHeight="1" x14ac:dyDescent="0.3">
      <c r="A260" s="112"/>
      <c r="B260" s="113"/>
      <c r="C260" s="113"/>
      <c r="D260" s="221" t="s">
        <v>41</v>
      </c>
      <c r="E260" s="113"/>
      <c r="F260" s="23"/>
      <c r="G260" s="23"/>
      <c r="H260" s="23"/>
      <c r="I260" s="23"/>
      <c r="J260" s="23"/>
      <c r="K260" s="23"/>
      <c r="L260" s="23"/>
      <c r="M260" s="23"/>
      <c r="N260" s="23"/>
      <c r="O260" s="23"/>
      <c r="P260" s="23"/>
      <c r="Q260" s="27"/>
      <c r="U260" s="171" t="str">
        <f t="shared" si="44"/>
        <v/>
      </c>
    </row>
    <row r="261" spans="1:21" ht="15.6" x14ac:dyDescent="0.25">
      <c r="A261" s="118"/>
      <c r="B261" s="119"/>
      <c r="C261" s="120"/>
      <c r="D261" s="30" t="str">
        <f>D161</f>
        <v>31.7.</v>
      </c>
      <c r="E261" s="158">
        <f>C159</f>
        <v>45657</v>
      </c>
      <c r="F261" s="30" t="str">
        <f>F161</f>
        <v>31.8.</v>
      </c>
      <c r="G261" s="158">
        <f>C159</f>
        <v>45657</v>
      </c>
      <c r="H261" s="30" t="str">
        <f>H161</f>
        <v>30.9.</v>
      </c>
      <c r="I261" s="158">
        <f>C159</f>
        <v>45657</v>
      </c>
      <c r="J261" s="30" t="str">
        <f>J161</f>
        <v>31.10.</v>
      </c>
      <c r="K261" s="158">
        <f>C159</f>
        <v>45657</v>
      </c>
      <c r="L261" s="30" t="str">
        <f>L161</f>
        <v>30.11.</v>
      </c>
      <c r="M261" s="158">
        <f>C159</f>
        <v>45657</v>
      </c>
      <c r="N261" s="30" t="str">
        <f>N161</f>
        <v>31.12.</v>
      </c>
      <c r="O261" s="158">
        <f>C159</f>
        <v>45657</v>
      </c>
      <c r="P261" s="23"/>
      <c r="Q261" s="27"/>
      <c r="U261" s="171" t="str">
        <f t="shared" si="44"/>
        <v/>
      </c>
    </row>
    <row r="262" spans="1:21" x14ac:dyDescent="0.25">
      <c r="A262" s="118"/>
      <c r="B262" s="119"/>
      <c r="C262" s="121"/>
      <c r="D262" s="122" t="s">
        <v>17</v>
      </c>
      <c r="E262" s="123" t="s">
        <v>18</v>
      </c>
      <c r="F262" s="122" t="s">
        <v>17</v>
      </c>
      <c r="G262" s="123" t="s">
        <v>18</v>
      </c>
      <c r="H262" s="122" t="s">
        <v>17</v>
      </c>
      <c r="I262" s="123" t="s">
        <v>18</v>
      </c>
      <c r="J262" s="122" t="s">
        <v>17</v>
      </c>
      <c r="K262" s="123" t="s">
        <v>18</v>
      </c>
      <c r="L262" s="122" t="s">
        <v>17</v>
      </c>
      <c r="M262" s="123" t="s">
        <v>18</v>
      </c>
      <c r="N262" s="122" t="s">
        <v>17</v>
      </c>
      <c r="O262" s="123" t="s">
        <v>18</v>
      </c>
      <c r="P262" s="23"/>
      <c r="Q262" s="27"/>
      <c r="U262" s="171" t="str">
        <f t="shared" si="44"/>
        <v/>
      </c>
    </row>
    <row r="263" spans="1:21" ht="12.75" customHeight="1" x14ac:dyDescent="0.3">
      <c r="A263" s="602" t="s">
        <v>318</v>
      </c>
      <c r="B263" s="647"/>
      <c r="C263" s="648"/>
      <c r="D263" s="324"/>
      <c r="E263" s="325"/>
      <c r="F263" s="324"/>
      <c r="G263" s="325"/>
      <c r="H263" s="324"/>
      <c r="I263" s="325"/>
      <c r="J263" s="324"/>
      <c r="K263" s="325"/>
      <c r="L263" s="324"/>
      <c r="M263" s="325"/>
      <c r="N263" s="503"/>
      <c r="O263" s="504"/>
      <c r="P263" s="114"/>
      <c r="Q263" s="117"/>
      <c r="R263" s="206" t="str">
        <f>IF(OR(D263="",E263="",F263="",G263="",H263="",I263="",J263="",K263="",L263="",M263="",N263="",O263="")=TRUE,"Eingabe unvollständig","")</f>
        <v>Eingabe unvollständig</v>
      </c>
      <c r="U263" s="171" t="str">
        <f t="shared" ref="U263:U265" si="54">IF(R263="","","x")</f>
        <v>x</v>
      </c>
    </row>
    <row r="264" spans="1:21" ht="12.75" customHeight="1" x14ac:dyDescent="0.25">
      <c r="A264" s="588" t="s">
        <v>84</v>
      </c>
      <c r="B264" s="589"/>
      <c r="C264" s="590"/>
      <c r="D264" s="324"/>
      <c r="E264" s="325"/>
      <c r="F264" s="324"/>
      <c r="G264" s="325"/>
      <c r="H264" s="324"/>
      <c r="I264" s="325"/>
      <c r="J264" s="324"/>
      <c r="K264" s="325"/>
      <c r="L264" s="324"/>
      <c r="M264" s="325"/>
      <c r="N264" s="503"/>
      <c r="O264" s="504"/>
      <c r="P264" s="23"/>
      <c r="Q264" s="27"/>
      <c r="R264" s="206" t="str">
        <f t="shared" ref="R264:R275" si="55">IF(OR(D264="",E264="",F264="",G264="",H264="",I264="",J264="",K264="",L264="",M264="",N264="",O264="")=TRUE,"Eingabe unvollständig","")</f>
        <v>Eingabe unvollständig</v>
      </c>
      <c r="U264" s="171" t="str">
        <f t="shared" si="54"/>
        <v>x</v>
      </c>
    </row>
    <row r="265" spans="1:21" ht="12.75" customHeight="1" x14ac:dyDescent="0.25">
      <c r="A265" s="625" t="s">
        <v>287</v>
      </c>
      <c r="B265" s="626"/>
      <c r="C265" s="627"/>
      <c r="D265" s="324"/>
      <c r="E265" s="325"/>
      <c r="F265" s="324"/>
      <c r="G265" s="325"/>
      <c r="H265" s="324"/>
      <c r="I265" s="325"/>
      <c r="J265" s="324"/>
      <c r="K265" s="325"/>
      <c r="L265" s="324"/>
      <c r="M265" s="325"/>
      <c r="N265" s="503"/>
      <c r="O265" s="504"/>
      <c r="P265" s="23"/>
      <c r="Q265" s="27"/>
      <c r="R265" s="206" t="str">
        <f t="shared" si="55"/>
        <v>Eingabe unvollständig</v>
      </c>
      <c r="U265" s="171" t="str">
        <f t="shared" si="54"/>
        <v>x</v>
      </c>
    </row>
    <row r="266" spans="1:21" ht="12.75" customHeight="1" x14ac:dyDescent="0.25">
      <c r="A266" s="588" t="s">
        <v>288</v>
      </c>
      <c r="B266" s="589"/>
      <c r="C266" s="590"/>
      <c r="D266" s="324"/>
      <c r="E266" s="325"/>
      <c r="F266" s="324"/>
      <c r="G266" s="325"/>
      <c r="H266" s="324"/>
      <c r="I266" s="325"/>
      <c r="J266" s="324"/>
      <c r="K266" s="325"/>
      <c r="L266" s="324"/>
      <c r="M266" s="325"/>
      <c r="N266" s="503"/>
      <c r="O266" s="504"/>
      <c r="P266" s="125"/>
      <c r="Q266" s="126"/>
      <c r="R266" s="206" t="str">
        <f t="shared" si="55"/>
        <v>Eingabe unvollständig</v>
      </c>
      <c r="U266" s="171" t="str">
        <f>IF(R266="","","x")</f>
        <v>x</v>
      </c>
    </row>
    <row r="267" spans="1:21" ht="12.75" customHeight="1" x14ac:dyDescent="0.25">
      <c r="A267" s="588" t="s">
        <v>289</v>
      </c>
      <c r="B267" s="589"/>
      <c r="C267" s="590"/>
      <c r="D267" s="324"/>
      <c r="E267" s="325"/>
      <c r="F267" s="324"/>
      <c r="G267" s="325"/>
      <c r="H267" s="324"/>
      <c r="I267" s="325"/>
      <c r="J267" s="324"/>
      <c r="K267" s="325"/>
      <c r="L267" s="324"/>
      <c r="M267" s="325"/>
      <c r="N267" s="503"/>
      <c r="O267" s="504"/>
      <c r="P267" s="125"/>
      <c r="Q267" s="126"/>
      <c r="R267" s="206" t="str">
        <f t="shared" si="55"/>
        <v>Eingabe unvollständig</v>
      </c>
      <c r="U267" s="171" t="str">
        <f>IF(R267="","","x")</f>
        <v>x</v>
      </c>
    </row>
    <row r="268" spans="1:21" ht="12.75" customHeight="1" x14ac:dyDescent="0.25">
      <c r="A268" s="588" t="s">
        <v>290</v>
      </c>
      <c r="B268" s="589"/>
      <c r="C268" s="590"/>
      <c r="D268" s="324"/>
      <c r="E268" s="325"/>
      <c r="F268" s="324"/>
      <c r="G268" s="325"/>
      <c r="H268" s="324"/>
      <c r="I268" s="325"/>
      <c r="J268" s="324"/>
      <c r="K268" s="325"/>
      <c r="L268" s="324"/>
      <c r="M268" s="325"/>
      <c r="N268" s="503"/>
      <c r="O268" s="504"/>
      <c r="P268" s="125"/>
      <c r="Q268" s="126"/>
      <c r="R268" s="206" t="str">
        <f t="shared" si="55"/>
        <v>Eingabe unvollständig</v>
      </c>
      <c r="U268" s="171" t="str">
        <f t="shared" ref="U268:U275" si="56">IF(R268="","","x")</f>
        <v>x</v>
      </c>
    </row>
    <row r="269" spans="1:21" ht="12.75" customHeight="1" x14ac:dyDescent="0.25">
      <c r="A269" s="588" t="s">
        <v>291</v>
      </c>
      <c r="B269" s="589"/>
      <c r="C269" s="590"/>
      <c r="D269" s="324"/>
      <c r="E269" s="325"/>
      <c r="F269" s="324"/>
      <c r="G269" s="325"/>
      <c r="H269" s="324"/>
      <c r="I269" s="325"/>
      <c r="J269" s="324"/>
      <c r="K269" s="325"/>
      <c r="L269" s="324"/>
      <c r="M269" s="325"/>
      <c r="N269" s="503"/>
      <c r="O269" s="504"/>
      <c r="P269" s="125"/>
      <c r="Q269" s="126"/>
      <c r="R269" s="206" t="str">
        <f t="shared" si="55"/>
        <v>Eingabe unvollständig</v>
      </c>
      <c r="U269" s="171" t="str">
        <f t="shared" si="56"/>
        <v>x</v>
      </c>
    </row>
    <row r="270" spans="1:21" ht="12.75" customHeight="1" x14ac:dyDescent="0.25">
      <c r="A270" s="588" t="s">
        <v>292</v>
      </c>
      <c r="B270" s="589"/>
      <c r="C270" s="590"/>
      <c r="D270" s="324"/>
      <c r="E270" s="325"/>
      <c r="F270" s="324"/>
      <c r="G270" s="325"/>
      <c r="H270" s="324"/>
      <c r="I270" s="325"/>
      <c r="J270" s="324"/>
      <c r="K270" s="325"/>
      <c r="L270" s="324"/>
      <c r="M270" s="325"/>
      <c r="N270" s="324"/>
      <c r="O270" s="325"/>
      <c r="P270" s="125"/>
      <c r="Q270" s="126"/>
      <c r="R270" s="206" t="str">
        <f t="shared" si="55"/>
        <v>Eingabe unvollständig</v>
      </c>
      <c r="U270" s="171" t="str">
        <f t="shared" si="56"/>
        <v>x</v>
      </c>
    </row>
    <row r="271" spans="1:21" ht="12.75" customHeight="1" x14ac:dyDescent="0.25">
      <c r="A271" s="588" t="s">
        <v>293</v>
      </c>
      <c r="B271" s="589"/>
      <c r="C271" s="590"/>
      <c r="D271" s="324"/>
      <c r="E271" s="325"/>
      <c r="F271" s="324"/>
      <c r="G271" s="325"/>
      <c r="H271" s="324"/>
      <c r="I271" s="325"/>
      <c r="J271" s="324"/>
      <c r="K271" s="325"/>
      <c r="L271" s="324"/>
      <c r="M271" s="325"/>
      <c r="N271" s="503"/>
      <c r="O271" s="504"/>
      <c r="P271" s="125"/>
      <c r="Q271" s="126"/>
      <c r="R271" s="206" t="str">
        <f t="shared" si="55"/>
        <v>Eingabe unvollständig</v>
      </c>
      <c r="U271" s="171" t="str">
        <f t="shared" si="56"/>
        <v>x</v>
      </c>
    </row>
    <row r="272" spans="1:21" ht="24.75" customHeight="1" x14ac:dyDescent="0.25">
      <c r="A272" s="588" t="s">
        <v>294</v>
      </c>
      <c r="B272" s="589"/>
      <c r="C272" s="590"/>
      <c r="D272" s="324"/>
      <c r="E272" s="325"/>
      <c r="F272" s="324"/>
      <c r="G272" s="325"/>
      <c r="H272" s="324"/>
      <c r="I272" s="325"/>
      <c r="J272" s="324"/>
      <c r="K272" s="325"/>
      <c r="L272" s="324"/>
      <c r="M272" s="325"/>
      <c r="N272" s="503"/>
      <c r="O272" s="504"/>
      <c r="P272" s="125"/>
      <c r="Q272" s="126"/>
      <c r="R272" s="206" t="str">
        <f t="shared" si="55"/>
        <v>Eingabe unvollständig</v>
      </c>
      <c r="U272" s="171" t="str">
        <f t="shared" si="56"/>
        <v>x</v>
      </c>
    </row>
    <row r="273" spans="1:24" ht="12.75" customHeight="1" x14ac:dyDescent="0.25">
      <c r="A273" s="588" t="s">
        <v>295</v>
      </c>
      <c r="B273" s="589"/>
      <c r="C273" s="590"/>
      <c r="D273" s="324"/>
      <c r="E273" s="325"/>
      <c r="F273" s="324"/>
      <c r="G273" s="325"/>
      <c r="H273" s="324"/>
      <c r="I273" s="325"/>
      <c r="J273" s="324"/>
      <c r="K273" s="325"/>
      <c r="L273" s="324"/>
      <c r="M273" s="325"/>
      <c r="N273" s="503"/>
      <c r="O273" s="504"/>
      <c r="P273" s="125"/>
      <c r="Q273" s="126"/>
      <c r="R273" s="206" t="str">
        <f t="shared" si="55"/>
        <v>Eingabe unvollständig</v>
      </c>
      <c r="U273" s="171" t="str">
        <f t="shared" si="56"/>
        <v>x</v>
      </c>
    </row>
    <row r="274" spans="1:24" ht="12.75" customHeight="1" x14ac:dyDescent="0.25">
      <c r="A274" s="588" t="s">
        <v>296</v>
      </c>
      <c r="B274" s="589"/>
      <c r="C274" s="590"/>
      <c r="D274" s="324"/>
      <c r="E274" s="325"/>
      <c r="F274" s="324"/>
      <c r="G274" s="325"/>
      <c r="H274" s="324"/>
      <c r="I274" s="325"/>
      <c r="J274" s="324"/>
      <c r="K274" s="325"/>
      <c r="L274" s="324"/>
      <c r="M274" s="325"/>
      <c r="N274" s="503"/>
      <c r="O274" s="504"/>
      <c r="P274" s="125"/>
      <c r="Q274" s="126"/>
      <c r="R274" s="206" t="str">
        <f t="shared" si="55"/>
        <v>Eingabe unvollständig</v>
      </c>
      <c r="U274" s="171" t="str">
        <f t="shared" si="56"/>
        <v>x</v>
      </c>
    </row>
    <row r="275" spans="1:24" ht="12.75" customHeight="1" x14ac:dyDescent="0.25">
      <c r="A275" s="617" t="s">
        <v>63</v>
      </c>
      <c r="B275" s="618"/>
      <c r="C275" s="619"/>
      <c r="D275" s="324"/>
      <c r="E275" s="325"/>
      <c r="F275" s="324"/>
      <c r="G275" s="325"/>
      <c r="H275" s="324"/>
      <c r="I275" s="325"/>
      <c r="J275" s="324"/>
      <c r="K275" s="325"/>
      <c r="L275" s="324"/>
      <c r="M275" s="325"/>
      <c r="N275" s="503"/>
      <c r="O275" s="504"/>
      <c r="P275" s="125"/>
      <c r="Q275" s="126"/>
      <c r="R275" s="206" t="str">
        <f t="shared" si="55"/>
        <v>Eingabe unvollständig</v>
      </c>
      <c r="U275" s="171" t="str">
        <f t="shared" si="56"/>
        <v>x</v>
      </c>
    </row>
    <row r="276" spans="1:24" ht="17.25" customHeight="1" x14ac:dyDescent="0.25">
      <c r="A276" s="650" t="s">
        <v>42</v>
      </c>
      <c r="B276" s="651"/>
      <c r="C276" s="652"/>
      <c r="D276" s="222">
        <f t="shared" ref="D276" si="57">SUM(D263:D275)</f>
        <v>0</v>
      </c>
      <c r="E276" s="223">
        <f t="shared" ref="E276:O276" si="58">SUM(E263:E275)</f>
        <v>0</v>
      </c>
      <c r="F276" s="222">
        <f t="shared" si="58"/>
        <v>0</v>
      </c>
      <c r="G276" s="223">
        <f t="shared" si="58"/>
        <v>0</v>
      </c>
      <c r="H276" s="222">
        <f t="shared" si="58"/>
        <v>0</v>
      </c>
      <c r="I276" s="223">
        <f t="shared" si="58"/>
        <v>0</v>
      </c>
      <c r="J276" s="222">
        <f t="shared" si="58"/>
        <v>0</v>
      </c>
      <c r="K276" s="223">
        <f t="shared" si="58"/>
        <v>0</v>
      </c>
      <c r="L276" s="222">
        <f t="shared" si="58"/>
        <v>0</v>
      </c>
      <c r="M276" s="223">
        <f t="shared" si="58"/>
        <v>0</v>
      </c>
      <c r="N276" s="222">
        <f t="shared" si="58"/>
        <v>0</v>
      </c>
      <c r="O276" s="223">
        <f t="shared" si="58"/>
        <v>0</v>
      </c>
      <c r="P276" s="125"/>
      <c r="Q276" s="126"/>
      <c r="R276" s="645"/>
      <c r="S276" s="646"/>
      <c r="T276" s="646"/>
      <c r="U276" s="171" t="str">
        <f t="shared" ref="U276:U298" si="59">IF(R276="","","x")</f>
        <v/>
      </c>
      <c r="V276" s="208"/>
    </row>
    <row r="277" spans="1:24" ht="18" customHeight="1" x14ac:dyDescent="0.25">
      <c r="A277" s="663" t="s">
        <v>45</v>
      </c>
      <c r="B277" s="664"/>
      <c r="C277" s="665"/>
      <c r="D277" s="326"/>
      <c r="E277" s="294">
        <f>SUM(E278,E279,E267,E268:E271,E280,E281)</f>
        <v>0</v>
      </c>
      <c r="F277" s="326"/>
      <c r="G277" s="294">
        <f>SUM(G278,G279,G267,G268:G271,G280,G281)</f>
        <v>0</v>
      </c>
      <c r="H277" s="326"/>
      <c r="I277" s="294">
        <f>SUM(I278,I279,I267,I268:I271,I280,I281)</f>
        <v>0</v>
      </c>
      <c r="J277" s="326"/>
      <c r="K277" s="294">
        <f>SUM(K278,K279,K267,K268:K271,K280,K281)</f>
        <v>0</v>
      </c>
      <c r="L277" s="326"/>
      <c r="M277" s="294">
        <f>SUM(M278,M279,M267,M268:M271,M280,M281)</f>
        <v>0</v>
      </c>
      <c r="N277" s="326"/>
      <c r="O277" s="294">
        <f>SUM(O278,O279,O267,O268:O271,O280,O281)</f>
        <v>0</v>
      </c>
      <c r="P277" s="125"/>
      <c r="Q277" s="126"/>
      <c r="R277" s="206"/>
      <c r="U277" s="171" t="str">
        <f t="shared" si="59"/>
        <v/>
      </c>
    </row>
    <row r="278" spans="1:24" ht="18" customHeight="1" x14ac:dyDescent="0.25">
      <c r="A278" s="599" t="s">
        <v>79</v>
      </c>
      <c r="B278" s="600"/>
      <c r="C278" s="601"/>
      <c r="D278" s="354"/>
      <c r="E278" s="355">
        <f>IF(E264+E265&gt;=E288*0.2,E264+E265,SUM(E264:E265,E263*D304))</f>
        <v>0</v>
      </c>
      <c r="F278" s="354"/>
      <c r="G278" s="355">
        <f>IF(G264+G265&gt;=G288*0.2,G264+G265,SUM(G264:G265,G263*F304))</f>
        <v>0</v>
      </c>
      <c r="H278" s="354"/>
      <c r="I278" s="355">
        <f>IF(I264+I265&gt;=I288*0.2,I264+I265,SUM(I264:I265,I263*H304))</f>
        <v>0</v>
      </c>
      <c r="J278" s="354"/>
      <c r="K278" s="355">
        <f>IF(K264+K265&gt;=K288*0.2,K264+K265,SUM(K264:K265,K263*J304))</f>
        <v>0</v>
      </c>
      <c r="L278" s="354"/>
      <c r="M278" s="355">
        <f>IF(M264+M265&gt;=M288*0.2,M264+M265,SUM(M264:M265,M263*L304))</f>
        <v>0</v>
      </c>
      <c r="N278" s="354"/>
      <c r="O278" s="355">
        <f>IF(O264+O265&gt;=O288*0.2,O264+O265,SUM(O264:O265,O263*N304))</f>
        <v>0</v>
      </c>
      <c r="P278" s="125"/>
      <c r="Q278" s="126"/>
      <c r="R278" s="206"/>
      <c r="U278" s="171"/>
    </row>
    <row r="279" spans="1:24" ht="18" customHeight="1" x14ac:dyDescent="0.25">
      <c r="A279" s="614" t="s">
        <v>313</v>
      </c>
      <c r="B279" s="615"/>
      <c r="C279" s="616"/>
      <c r="D279" s="225"/>
      <c r="E279" s="226">
        <f>(E266/$D$10*$D$11)</f>
        <v>0</v>
      </c>
      <c r="F279" s="225"/>
      <c r="G279" s="226">
        <f>(G266/$D$10*$D$11)</f>
        <v>0</v>
      </c>
      <c r="H279" s="225"/>
      <c r="I279" s="226">
        <f>(I266/$D$10*$D$11)</f>
        <v>0</v>
      </c>
      <c r="J279" s="225"/>
      <c r="K279" s="226">
        <f>(K266/$D$10*$D$11)</f>
        <v>0</v>
      </c>
      <c r="L279" s="225"/>
      <c r="M279" s="226">
        <f>(M266/$D$10*$D$11)</f>
        <v>0</v>
      </c>
      <c r="N279" s="225"/>
      <c r="O279" s="226">
        <f>(O266/$D$10*$D$11)</f>
        <v>0</v>
      </c>
      <c r="P279" s="125"/>
      <c r="Q279" s="126"/>
      <c r="R279" s="206"/>
      <c r="S279" s="207"/>
      <c r="T279" s="207"/>
      <c r="U279" s="171" t="str">
        <f t="shared" si="59"/>
        <v/>
      </c>
      <c r="V279" s="208"/>
    </row>
    <row r="280" spans="1:24" ht="27" customHeight="1" x14ac:dyDescent="0.25">
      <c r="A280" s="599" t="s">
        <v>80</v>
      </c>
      <c r="B280" s="600"/>
      <c r="C280" s="601"/>
      <c r="D280" s="332"/>
      <c r="E280" s="355">
        <f>IF(SUM(E272:E274)&gt;E288*0.2,E288*0.2,(SUM(E272:E274)))</f>
        <v>0</v>
      </c>
      <c r="F280" s="332"/>
      <c r="G280" s="355">
        <f>IF(SUM(G272:G274)&gt;G288*0.2,G288*0.2,(SUM(G272:G274)))</f>
        <v>0</v>
      </c>
      <c r="H280" s="332"/>
      <c r="I280" s="355">
        <f>IF(SUM(I272:I274)&gt;I288*0.2,I288*0.2,(SUM(I272:I274)))</f>
        <v>0</v>
      </c>
      <c r="J280" s="332"/>
      <c r="K280" s="355">
        <f>IF(SUM(K272:K274)&gt;K288*0.2,K288*0.2,(SUM(K272:K274)))</f>
        <v>0</v>
      </c>
      <c r="L280" s="332"/>
      <c r="M280" s="355">
        <f>IF(SUM(M272:M274)&gt;M288*0.2,M288*0.2,(SUM(M272:M274)))</f>
        <v>0</v>
      </c>
      <c r="N280" s="332"/>
      <c r="O280" s="355">
        <f>IF(SUM(O272:O274)&gt;O288*0.2,O288*0.2,(SUM(O272:O274)))</f>
        <v>0</v>
      </c>
      <c r="P280" s="125"/>
      <c r="Q280" s="126"/>
      <c r="R280" s="206"/>
      <c r="S280" s="207"/>
      <c r="T280" s="207"/>
      <c r="U280" s="171" t="str">
        <f t="shared" si="59"/>
        <v/>
      </c>
      <c r="V280" s="208"/>
    </row>
    <row r="281" spans="1:24" ht="18" customHeight="1" x14ac:dyDescent="0.25">
      <c r="A281" s="599" t="s">
        <v>65</v>
      </c>
      <c r="B281" s="600"/>
      <c r="C281" s="601"/>
      <c r="D281" s="327"/>
      <c r="E281" s="356">
        <f>IF(E275&gt;(E288*0.1),E288*0.1,E275)</f>
        <v>0</v>
      </c>
      <c r="F281" s="357"/>
      <c r="G281" s="356">
        <f>IF(G275&gt;(G288*0.1),G288*0.1,G275)</f>
        <v>0</v>
      </c>
      <c r="H281" s="357"/>
      <c r="I281" s="356">
        <f>IF(I275&gt;(I288*0.1),I288*0.1,I275)</f>
        <v>0</v>
      </c>
      <c r="J281" s="357"/>
      <c r="K281" s="356">
        <f>IF(K275&gt;(K288*0.1),K288*0.1,K275)</f>
        <v>0</v>
      </c>
      <c r="L281" s="357"/>
      <c r="M281" s="356">
        <f>IF(M275&gt;(M288*0.1),M288*0.1,M275)</f>
        <v>0</v>
      </c>
      <c r="N281" s="357"/>
      <c r="O281" s="356">
        <f>IF(O275&gt;(O288*0.1),O288*0.1,O275)</f>
        <v>0</v>
      </c>
      <c r="P281" s="125"/>
      <c r="Q281" s="126"/>
      <c r="R281" s="206"/>
      <c r="S281" s="207"/>
      <c r="T281" s="207"/>
      <c r="U281" s="171" t="str">
        <f t="shared" si="59"/>
        <v/>
      </c>
      <c r="V281" s="208"/>
    </row>
    <row r="282" spans="1:24" ht="12.75" customHeight="1" x14ac:dyDescent="0.25">
      <c r="A282" s="602" t="s">
        <v>297</v>
      </c>
      <c r="B282" s="603"/>
      <c r="C282" s="604"/>
      <c r="D282" s="129"/>
      <c r="E282" s="130"/>
      <c r="F282" s="129"/>
      <c r="G282" s="130"/>
      <c r="H282" s="129"/>
      <c r="I282" s="130"/>
      <c r="J282" s="129"/>
      <c r="K282" s="130"/>
      <c r="L282" s="129"/>
      <c r="M282" s="130"/>
      <c r="N282" s="129"/>
      <c r="O282" s="130"/>
      <c r="P282" s="125"/>
      <c r="Q282" s="126"/>
      <c r="R282" s="206" t="str">
        <f>IF(OR(D282="",E282="",F282="",G282="",H282="",I282="",J282="",K282="",L282="",M282="",N282="",O282="")=TRUE,"Eingabe unvollständig","")</f>
        <v>Eingabe unvollständig</v>
      </c>
      <c r="U282" s="171" t="str">
        <f t="shared" si="59"/>
        <v>x</v>
      </c>
    </row>
    <row r="283" spans="1:24" x14ac:dyDescent="0.25">
      <c r="A283" s="617" t="s">
        <v>70</v>
      </c>
      <c r="B283" s="686"/>
      <c r="C283" s="687"/>
      <c r="D283" s="131"/>
      <c r="E283" s="132"/>
      <c r="F283" s="131"/>
      <c r="G283" s="132"/>
      <c r="H283" s="131"/>
      <c r="I283" s="132"/>
      <c r="J283" s="131"/>
      <c r="K283" s="132"/>
      <c r="L283" s="131"/>
      <c r="M283" s="132"/>
      <c r="N283" s="131"/>
      <c r="O283" s="132"/>
      <c r="P283" s="125"/>
      <c r="Q283" s="126"/>
      <c r="R283" s="206" t="str">
        <f>IF(OR(D283="",E283="",F283="",G283="",H283="",I283="",J283="",K283="",L283="",M283="",N283="",O283="")=TRUE,"Eingabe unvollständig","")</f>
        <v>Eingabe unvollständig</v>
      </c>
      <c r="U283" s="171" t="str">
        <f t="shared" ref="U283" si="60">IF(R283="","","x")</f>
        <v>x</v>
      </c>
    </row>
    <row r="284" spans="1:24" ht="36" customHeight="1" x14ac:dyDescent="0.25">
      <c r="A284" s="663" t="s">
        <v>314</v>
      </c>
      <c r="B284" s="664"/>
      <c r="C284" s="665"/>
      <c r="D284" s="127"/>
      <c r="E284" s="128">
        <f>SUM(E282:E283)+(E276-E277)</f>
        <v>0</v>
      </c>
      <c r="F284" s="127"/>
      <c r="G284" s="128">
        <f>SUM(G282:G283)+(G276-G277)</f>
        <v>0</v>
      </c>
      <c r="H284" s="127"/>
      <c r="I284" s="128">
        <f>SUM(I282:I283)+(I276-I277)</f>
        <v>0</v>
      </c>
      <c r="J284" s="127"/>
      <c r="K284" s="128">
        <f>SUM(K282:K283)+(K276-K277)</f>
        <v>0</v>
      </c>
      <c r="L284" s="127"/>
      <c r="M284" s="128">
        <f>SUM(M282:M283)+(M276-M277)</f>
        <v>0</v>
      </c>
      <c r="N284" s="127"/>
      <c r="O284" s="128">
        <f>SUM(O282:O283)+(O276-O277)</f>
        <v>0</v>
      </c>
      <c r="P284" s="125"/>
      <c r="Q284" s="126"/>
      <c r="U284" s="171" t="str">
        <f t="shared" si="59"/>
        <v/>
      </c>
    </row>
    <row r="285" spans="1:24" x14ac:dyDescent="0.25">
      <c r="A285" s="684"/>
      <c r="B285" s="685"/>
      <c r="C285" s="685"/>
      <c r="D285" s="232"/>
      <c r="E285" s="358"/>
      <c r="F285" s="358"/>
      <c r="G285" s="358"/>
      <c r="H285" s="358"/>
      <c r="I285" s="358"/>
      <c r="J285" s="358"/>
      <c r="K285" s="358"/>
      <c r="L285" s="358"/>
      <c r="M285" s="358"/>
      <c r="N285" s="358"/>
      <c r="O285" s="358"/>
      <c r="P285" s="125"/>
      <c r="Q285" s="126"/>
      <c r="U285" s="171" t="str">
        <f t="shared" si="59"/>
        <v/>
      </c>
    </row>
    <row r="286" spans="1:24" x14ac:dyDescent="0.25">
      <c r="A286" s="591" t="s">
        <v>298</v>
      </c>
      <c r="B286" s="592"/>
      <c r="C286" s="593"/>
      <c r="D286" s="133"/>
      <c r="E286" s="359">
        <f>B190</f>
        <v>0</v>
      </c>
      <c r="F286" s="360"/>
      <c r="G286" s="361">
        <f>B203</f>
        <v>0</v>
      </c>
      <c r="H286" s="362"/>
      <c r="I286" s="359">
        <f>B216</f>
        <v>0</v>
      </c>
      <c r="J286" s="360"/>
      <c r="K286" s="361">
        <f>B229</f>
        <v>0</v>
      </c>
      <c r="L286" s="362"/>
      <c r="M286" s="359">
        <f>B242</f>
        <v>0</v>
      </c>
      <c r="N286" s="360"/>
      <c r="O286" s="359">
        <f>B255</f>
        <v>0</v>
      </c>
      <c r="P286" s="125"/>
      <c r="Q286" s="126"/>
      <c r="R286" s="218"/>
      <c r="U286" s="171" t="str">
        <f t="shared" si="59"/>
        <v/>
      </c>
    </row>
    <row r="287" spans="1:24" s="1" customFormat="1" x14ac:dyDescent="0.25">
      <c r="A287" s="628" t="s">
        <v>317</v>
      </c>
      <c r="B287" s="629"/>
      <c r="C287" s="630"/>
      <c r="D287" s="160"/>
      <c r="E287" s="159"/>
      <c r="F287" s="363"/>
      <c r="G287" s="159"/>
      <c r="H287" s="363"/>
      <c r="I287" s="159"/>
      <c r="J287" s="363"/>
      <c r="K287" s="159"/>
      <c r="L287" s="363"/>
      <c r="M287" s="159"/>
      <c r="N287" s="363"/>
      <c r="O287" s="159"/>
      <c r="P287" s="161"/>
      <c r="Q287" s="162"/>
      <c r="R287" s="218" t="str">
        <f>IF(OR(E287="",G287="",I287="",K287="",M287="",O287="")=TRUE,"Eingabe unvollständig","")</f>
        <v>Eingabe unvollständig</v>
      </c>
      <c r="S287" s="190"/>
      <c r="T287" s="190"/>
      <c r="U287" s="171" t="str">
        <f t="shared" si="59"/>
        <v>x</v>
      </c>
      <c r="V287" s="191"/>
      <c r="W287" s="190"/>
      <c r="X287" s="13"/>
    </row>
    <row r="288" spans="1:24" s="197" customFormat="1" ht="20.100000000000001" customHeight="1" x14ac:dyDescent="0.25">
      <c r="A288" s="672" t="s">
        <v>20</v>
      </c>
      <c r="B288" s="673"/>
      <c r="C288" s="674"/>
      <c r="D288" s="249"/>
      <c r="E288" s="128">
        <f>E171</f>
        <v>0</v>
      </c>
      <c r="F288" s="250" t="s">
        <v>18</v>
      </c>
      <c r="G288" s="128">
        <f>G171</f>
        <v>0</v>
      </c>
      <c r="H288" s="250" t="s">
        <v>18</v>
      </c>
      <c r="I288" s="128">
        <f>I171</f>
        <v>0</v>
      </c>
      <c r="J288" s="250" t="s">
        <v>18</v>
      </c>
      <c r="K288" s="128">
        <f>K171</f>
        <v>0</v>
      </c>
      <c r="L288" s="250" t="s">
        <v>18</v>
      </c>
      <c r="M288" s="128">
        <f>M171</f>
        <v>0</v>
      </c>
      <c r="N288" s="250" t="s">
        <v>18</v>
      </c>
      <c r="O288" s="128">
        <f>O171</f>
        <v>0</v>
      </c>
      <c r="P288" s="224" t="s">
        <v>18</v>
      </c>
      <c r="Q288" s="193"/>
      <c r="R288" s="194"/>
      <c r="S288" s="194"/>
      <c r="T288" s="194"/>
      <c r="U288" s="171" t="str">
        <f t="shared" si="59"/>
        <v/>
      </c>
      <c r="V288" s="195"/>
      <c r="W288" s="194"/>
      <c r="X288" s="196"/>
    </row>
    <row r="289" spans="1:28" ht="12.75" customHeight="1" x14ac:dyDescent="0.25">
      <c r="A289" s="642" t="s">
        <v>321</v>
      </c>
      <c r="B289" s="643"/>
      <c r="C289" s="644"/>
      <c r="D289" s="246"/>
      <c r="E289" s="247">
        <f>E288*0.2</f>
        <v>0</v>
      </c>
      <c r="F289" s="248" t="s">
        <v>18</v>
      </c>
      <c r="G289" s="247">
        <f>G288*0.2</f>
        <v>0</v>
      </c>
      <c r="H289" s="248" t="s">
        <v>18</v>
      </c>
      <c r="I289" s="247">
        <f>I288*0.2</f>
        <v>0</v>
      </c>
      <c r="J289" s="248" t="s">
        <v>18</v>
      </c>
      <c r="K289" s="247">
        <f>K288*0.2</f>
        <v>0</v>
      </c>
      <c r="L289" s="248" t="s">
        <v>18</v>
      </c>
      <c r="M289" s="247">
        <f>M288*0.2</f>
        <v>0</v>
      </c>
      <c r="N289" s="248" t="s">
        <v>18</v>
      </c>
      <c r="O289" s="247">
        <f>O288*0.2</f>
        <v>0</v>
      </c>
      <c r="P289" s="203" t="s">
        <v>18</v>
      </c>
      <c r="Q289" s="126"/>
      <c r="R289" s="522"/>
      <c r="U289" s="171" t="str">
        <f t="shared" si="59"/>
        <v/>
      </c>
    </row>
    <row r="290" spans="1:28" ht="12.75" customHeight="1" x14ac:dyDescent="0.25">
      <c r="A290" s="602" t="s">
        <v>322</v>
      </c>
      <c r="B290" s="675"/>
      <c r="C290" s="676"/>
      <c r="D290" s="246"/>
      <c r="E290" s="247">
        <f>E288*0.25</f>
        <v>0</v>
      </c>
      <c r="F290" s="248" t="s">
        <v>18</v>
      </c>
      <c r="G290" s="247">
        <f>G288*0.25</f>
        <v>0</v>
      </c>
      <c r="H290" s="248" t="s">
        <v>18</v>
      </c>
      <c r="I290" s="247">
        <f>I288*0.25</f>
        <v>0</v>
      </c>
      <c r="J290" s="248" t="s">
        <v>18</v>
      </c>
      <c r="K290" s="247">
        <f>K288*0.25</f>
        <v>0</v>
      </c>
      <c r="L290" s="248" t="s">
        <v>18</v>
      </c>
      <c r="M290" s="247">
        <f>M288*0.25</f>
        <v>0</v>
      </c>
      <c r="N290" s="248" t="s">
        <v>18</v>
      </c>
      <c r="O290" s="247">
        <f>O288*0.25</f>
        <v>0</v>
      </c>
      <c r="P290" s="203" t="s">
        <v>18</v>
      </c>
      <c r="Q290" s="126"/>
      <c r="U290" s="171" t="str">
        <f t="shared" si="59"/>
        <v/>
      </c>
    </row>
    <row r="291" spans="1:28" ht="12.75" customHeight="1" x14ac:dyDescent="0.25">
      <c r="A291" s="588" t="s">
        <v>325</v>
      </c>
      <c r="B291" s="589"/>
      <c r="C291" s="590"/>
      <c r="D291" s="246"/>
      <c r="E291" s="247">
        <f>E288*0.55</f>
        <v>0</v>
      </c>
      <c r="F291" s="248" t="s">
        <v>18</v>
      </c>
      <c r="G291" s="247">
        <f>G288*0.55</f>
        <v>0</v>
      </c>
      <c r="H291" s="248" t="s">
        <v>18</v>
      </c>
      <c r="I291" s="247">
        <f>I288*0.55</f>
        <v>0</v>
      </c>
      <c r="J291" s="248" t="s">
        <v>18</v>
      </c>
      <c r="K291" s="247">
        <f>K288*0.55</f>
        <v>0</v>
      </c>
      <c r="L291" s="248" t="s">
        <v>18</v>
      </c>
      <c r="M291" s="247">
        <f>M288*0.55</f>
        <v>0</v>
      </c>
      <c r="N291" s="248" t="s">
        <v>18</v>
      </c>
      <c r="O291" s="247">
        <f>O288*0.55</f>
        <v>0</v>
      </c>
      <c r="P291" s="203" t="s">
        <v>18</v>
      </c>
      <c r="Q291" s="126"/>
      <c r="U291" s="171" t="str">
        <f t="shared" si="59"/>
        <v/>
      </c>
    </row>
    <row r="292" spans="1:28" ht="12.75" customHeight="1" x14ac:dyDescent="0.25">
      <c r="A292" s="588" t="s">
        <v>73</v>
      </c>
      <c r="B292" s="589"/>
      <c r="C292" s="590"/>
      <c r="D292" s="246"/>
      <c r="E292" s="247">
        <f>E288*0.2</f>
        <v>0</v>
      </c>
      <c r="F292" s="248" t="s">
        <v>18</v>
      </c>
      <c r="G292" s="247">
        <f>G288*0.2</f>
        <v>0</v>
      </c>
      <c r="H292" s="248" t="s">
        <v>18</v>
      </c>
      <c r="I292" s="247">
        <f>I288*0.2</f>
        <v>0</v>
      </c>
      <c r="J292" s="248" t="s">
        <v>18</v>
      </c>
      <c r="K292" s="247">
        <f>K288*0.2</f>
        <v>0</v>
      </c>
      <c r="L292" s="248" t="s">
        <v>18</v>
      </c>
      <c r="M292" s="247">
        <f>M288*0.2</f>
        <v>0</v>
      </c>
      <c r="N292" s="248" t="s">
        <v>18</v>
      </c>
      <c r="O292" s="247">
        <f>O288*0.2</f>
        <v>0</v>
      </c>
      <c r="P292" s="203" t="s">
        <v>18</v>
      </c>
      <c r="Q292" s="126"/>
      <c r="U292" s="171" t="str">
        <f t="shared" ref="U292:U293" si="61">IF(R292="","","x")</f>
        <v/>
      </c>
    </row>
    <row r="293" spans="1:28" ht="12.75" customHeight="1" x14ac:dyDescent="0.25">
      <c r="A293" s="617" t="s">
        <v>74</v>
      </c>
      <c r="B293" s="618"/>
      <c r="C293" s="619"/>
      <c r="D293" s="246"/>
      <c r="E293" s="247">
        <f>E288*0.1</f>
        <v>0</v>
      </c>
      <c r="F293" s="248" t="s">
        <v>18</v>
      </c>
      <c r="G293" s="247">
        <f>G288*0.1</f>
        <v>0</v>
      </c>
      <c r="H293" s="248" t="s">
        <v>18</v>
      </c>
      <c r="I293" s="247">
        <f>I288*0.1</f>
        <v>0</v>
      </c>
      <c r="J293" s="248" t="s">
        <v>18</v>
      </c>
      <c r="K293" s="247">
        <f>K288*0.1</f>
        <v>0</v>
      </c>
      <c r="L293" s="248" t="s">
        <v>18</v>
      </c>
      <c r="M293" s="247">
        <f>M288*0.1</f>
        <v>0</v>
      </c>
      <c r="N293" s="248" t="s">
        <v>18</v>
      </c>
      <c r="O293" s="247">
        <f>O288*0.1</f>
        <v>0</v>
      </c>
      <c r="P293" s="203" t="s">
        <v>18</v>
      </c>
      <c r="Q293" s="126"/>
      <c r="U293" s="171" t="str">
        <f t="shared" si="61"/>
        <v/>
      </c>
    </row>
    <row r="294" spans="1:28" s="197" customFormat="1" ht="24.9" customHeight="1" x14ac:dyDescent="0.25">
      <c r="A294" s="607" t="s">
        <v>21</v>
      </c>
      <c r="B294" s="608"/>
      <c r="C294" s="609"/>
      <c r="D294" s="237"/>
      <c r="E294" s="238" t="str">
        <f>IF(E288=0,"0",E277/E288*100)</f>
        <v>0</v>
      </c>
      <c r="F294" s="239" t="s">
        <v>22</v>
      </c>
      <c r="G294" s="238" t="str">
        <f>IF(G288=0,"0",G277/G288*100)</f>
        <v>0</v>
      </c>
      <c r="H294" s="239" t="s">
        <v>22</v>
      </c>
      <c r="I294" s="238" t="str">
        <f>IF(I288=0,"0",I277/I288*100)</f>
        <v>0</v>
      </c>
      <c r="J294" s="239" t="s">
        <v>22</v>
      </c>
      <c r="K294" s="238" t="str">
        <f>IF(K288=0,"0",K277/K288*100)</f>
        <v>0</v>
      </c>
      <c r="L294" s="239" t="s">
        <v>22</v>
      </c>
      <c r="M294" s="238" t="str">
        <f>IF(M288=0,"0",M277/M288*100)</f>
        <v>0</v>
      </c>
      <c r="N294" s="239" t="s">
        <v>22</v>
      </c>
      <c r="O294" s="238" t="str">
        <f>IF(O288=0,"0",O277/O288*100)</f>
        <v>0</v>
      </c>
      <c r="P294" s="211" t="s">
        <v>22</v>
      </c>
      <c r="Q294" s="193"/>
      <c r="R294" s="194"/>
      <c r="S294" s="194"/>
      <c r="T294" s="194"/>
      <c r="U294" s="171" t="str">
        <f t="shared" si="59"/>
        <v/>
      </c>
      <c r="V294" s="195"/>
      <c r="W294" s="194"/>
      <c r="X294" s="196"/>
    </row>
    <row r="295" spans="1:28" s="197" customFormat="1" ht="15" customHeight="1" x14ac:dyDescent="0.25">
      <c r="A295" s="660" t="s">
        <v>52</v>
      </c>
      <c r="B295" s="661"/>
      <c r="C295" s="662"/>
      <c r="D295" s="240"/>
      <c r="E295" s="244" t="str">
        <f>IF(E277=0,"0",(E278/E288*100))</f>
        <v>0</v>
      </c>
      <c r="F295" s="241" t="s">
        <v>22</v>
      </c>
      <c r="G295" s="244" t="str">
        <f>IF(G277=0,"0",(G278/G288*100))</f>
        <v>0</v>
      </c>
      <c r="H295" s="241" t="s">
        <v>22</v>
      </c>
      <c r="I295" s="244" t="str">
        <f>IF(I277=0,"0",(I278/I288*100))</f>
        <v>0</v>
      </c>
      <c r="J295" s="241" t="s">
        <v>22</v>
      </c>
      <c r="K295" s="244" t="str">
        <f>IF(K277=0,"0",(K278/K288*100))</f>
        <v>0</v>
      </c>
      <c r="L295" s="241" t="s">
        <v>22</v>
      </c>
      <c r="M295" s="244" t="str">
        <f>IF(M277=0,"0",(M278/M288*100))</f>
        <v>0</v>
      </c>
      <c r="N295" s="241" t="s">
        <v>22</v>
      </c>
      <c r="O295" s="244" t="str">
        <f>IF(O277=0,"0",(O278/O288*100))</f>
        <v>0</v>
      </c>
      <c r="P295" s="224" t="s">
        <v>22</v>
      </c>
      <c r="Q295" s="193"/>
      <c r="R295" s="209"/>
      <c r="S295" s="209"/>
      <c r="T295" s="209"/>
      <c r="U295" s="171" t="str">
        <f t="shared" si="59"/>
        <v/>
      </c>
      <c r="V295" s="210"/>
      <c r="W295" s="194"/>
      <c r="X295" s="196"/>
    </row>
    <row r="296" spans="1:28" s="197" customFormat="1" ht="27" customHeight="1" x14ac:dyDescent="0.25">
      <c r="A296" s="666" t="s">
        <v>76</v>
      </c>
      <c r="B296" s="667"/>
      <c r="C296" s="668" t="s">
        <v>47</v>
      </c>
      <c r="D296" s="242"/>
      <c r="E296" s="243" t="str">
        <f>IF(E277=0,"0",(E279+E267+E268+E269+E270+E271)/E288*100)</f>
        <v>0</v>
      </c>
      <c r="F296" s="228" t="s">
        <v>22</v>
      </c>
      <c r="G296" s="243" t="str">
        <f>IF(G277=0,"0",(G279+G267+G268+G269+G270+G271)/G288*100)</f>
        <v>0</v>
      </c>
      <c r="H296" s="228" t="s">
        <v>22</v>
      </c>
      <c r="I296" s="243" t="str">
        <f>IF(I277=0,"0",(I279+I267+I268+I269+I270+I271)/I288*100)</f>
        <v>0</v>
      </c>
      <c r="J296" s="228" t="s">
        <v>22</v>
      </c>
      <c r="K296" s="243" t="str">
        <f>IF(K277=0,"0",(K279+K267+K268+K269+K270+K271)/K288*100)</f>
        <v>0</v>
      </c>
      <c r="L296" s="228" t="s">
        <v>22</v>
      </c>
      <c r="M296" s="243" t="str">
        <f>IF(M277=0,"0",(M279+M267+M268+M269+M270+M271)/M288*100)</f>
        <v>0</v>
      </c>
      <c r="N296" s="228" t="s">
        <v>22</v>
      </c>
      <c r="O296" s="243" t="str">
        <f>IF(O277=0,"0",(O279+O267+O268+O269+O270+O271)/O288*100)</f>
        <v>0</v>
      </c>
      <c r="P296" s="224" t="s">
        <v>22</v>
      </c>
      <c r="Q296" s="193"/>
      <c r="R296" s="209"/>
      <c r="S296" s="209"/>
      <c r="T296" s="209"/>
      <c r="U296" s="171" t="str">
        <f t="shared" si="59"/>
        <v/>
      </c>
      <c r="V296" s="210"/>
      <c r="W296" s="194"/>
      <c r="X296" s="196"/>
    </row>
    <row r="297" spans="1:28" s="197" customFormat="1" ht="27" customHeight="1" x14ac:dyDescent="0.25">
      <c r="A297" s="666" t="s">
        <v>77</v>
      </c>
      <c r="B297" s="667"/>
      <c r="C297" s="668"/>
      <c r="D297" s="242"/>
      <c r="E297" s="243" t="str">
        <f>IF(E277=0,"0",E280/E288*100)</f>
        <v>0</v>
      </c>
      <c r="F297" s="228" t="s">
        <v>22</v>
      </c>
      <c r="G297" s="243" t="str">
        <f>IF(G277=0,"0",G280/G288*100)</f>
        <v>0</v>
      </c>
      <c r="H297" s="228" t="s">
        <v>22</v>
      </c>
      <c r="I297" s="243" t="str">
        <f>IF(I277=0,"0",I280/I288*100)</f>
        <v>0</v>
      </c>
      <c r="J297" s="228" t="s">
        <v>22</v>
      </c>
      <c r="K297" s="243" t="str">
        <f>IF(K277=0,"0",K280/K288*100)</f>
        <v>0</v>
      </c>
      <c r="L297" s="228" t="s">
        <v>22</v>
      </c>
      <c r="M297" s="243" t="str">
        <f>IF(M277=0,"0",M280/M288*100)</f>
        <v>0</v>
      </c>
      <c r="N297" s="228" t="s">
        <v>22</v>
      </c>
      <c r="O297" s="243" t="str">
        <f>IF(O277=0,"0",O280/O288*100)</f>
        <v>0</v>
      </c>
      <c r="P297" s="224" t="s">
        <v>22</v>
      </c>
      <c r="Q297" s="193"/>
      <c r="R297" s="209"/>
      <c r="S297" s="209"/>
      <c r="T297" s="209"/>
      <c r="U297" s="171" t="str">
        <f t="shared" si="59"/>
        <v/>
      </c>
      <c r="V297" s="210"/>
      <c r="W297" s="194"/>
      <c r="X297" s="196"/>
    </row>
    <row r="298" spans="1:28" s="197" customFormat="1" ht="15" customHeight="1" x14ac:dyDescent="0.25">
      <c r="A298" s="622" t="s">
        <v>78</v>
      </c>
      <c r="B298" s="623"/>
      <c r="C298" s="624"/>
      <c r="D298" s="229"/>
      <c r="E298" s="245" t="str">
        <f>IF(E277=0,"0",(E281/E288*100))</f>
        <v>0</v>
      </c>
      <c r="F298" s="230" t="s">
        <v>22</v>
      </c>
      <c r="G298" s="245" t="str">
        <f>IF(G277=0,"0",(G281/G288*100))</f>
        <v>0</v>
      </c>
      <c r="H298" s="230" t="s">
        <v>22</v>
      </c>
      <c r="I298" s="245" t="str">
        <f>IF(I277=0,"0",(I281/I288*100))</f>
        <v>0</v>
      </c>
      <c r="J298" s="230" t="s">
        <v>22</v>
      </c>
      <c r="K298" s="245" t="str">
        <f>IF(K277=0,"0",(K281/K288*100))</f>
        <v>0</v>
      </c>
      <c r="L298" s="230" t="s">
        <v>22</v>
      </c>
      <c r="M298" s="245" t="str">
        <f>IF(M277=0,"0",(M281/M288*100))</f>
        <v>0</v>
      </c>
      <c r="N298" s="230" t="s">
        <v>22</v>
      </c>
      <c r="O298" s="245" t="str">
        <f>IF(O277=0,"0",(O281/O288*100))</f>
        <v>0</v>
      </c>
      <c r="P298" s="224" t="s">
        <v>22</v>
      </c>
      <c r="Q298" s="193"/>
      <c r="R298" s="209"/>
      <c r="S298" s="209"/>
      <c r="T298" s="209"/>
      <c r="U298" s="171" t="str">
        <f t="shared" si="59"/>
        <v/>
      </c>
      <c r="V298" s="210"/>
      <c r="W298" s="194"/>
      <c r="X298" s="196"/>
    </row>
    <row r="299" spans="1:28" s="197" customFormat="1" ht="15" customHeight="1" x14ac:dyDescent="0.25">
      <c r="A299" s="669" t="s">
        <v>68</v>
      </c>
      <c r="B299" s="670"/>
      <c r="C299" s="671"/>
      <c r="D299" s="233"/>
      <c r="E299" s="251">
        <f>IF(E288&lt;E277,"0",E288-E277)</f>
        <v>0</v>
      </c>
      <c r="F299" s="234" t="str">
        <f>IF(E299="","","PE")</f>
        <v>PE</v>
      </c>
      <c r="G299" s="251">
        <f>IF(G288&lt;G277,"0",G288-G277)</f>
        <v>0</v>
      </c>
      <c r="H299" s="234" t="str">
        <f>IF(G299="","","PE")</f>
        <v>PE</v>
      </c>
      <c r="I299" s="251">
        <f>IF(I288&lt;I277,"0",I288-I277)</f>
        <v>0</v>
      </c>
      <c r="J299" s="234" t="str">
        <f>IF(I299="","","PE")</f>
        <v>PE</v>
      </c>
      <c r="K299" s="251">
        <f>IF(K288&lt;K277,"0",K288-K277)</f>
        <v>0</v>
      </c>
      <c r="L299" s="234" t="str">
        <f>IF(K299="","","PE")</f>
        <v>PE</v>
      </c>
      <c r="M299" s="251">
        <f>IF(M288&lt;M277,"0",M288-M277)</f>
        <v>0</v>
      </c>
      <c r="N299" s="234" t="str">
        <f>IF(M299="","","PE")</f>
        <v>PE</v>
      </c>
      <c r="O299" s="251">
        <f>IF(O288&lt;O277,"0",O288-O277)</f>
        <v>0</v>
      </c>
      <c r="P299" s="227" t="str">
        <f>IF(O299="","","PE")</f>
        <v>PE</v>
      </c>
      <c r="Q299" s="193"/>
      <c r="R299" s="194"/>
      <c r="S299" s="194"/>
      <c r="T299" s="194"/>
      <c r="U299" s="171" t="str">
        <f>IF(R299="","","x")</f>
        <v/>
      </c>
      <c r="V299" s="195"/>
      <c r="W299" s="194"/>
      <c r="X299" s="196"/>
    </row>
    <row r="300" spans="1:28" s="197" customFormat="1" ht="15" customHeight="1" x14ac:dyDescent="0.25">
      <c r="A300" s="677" t="s">
        <v>323</v>
      </c>
      <c r="B300" s="678"/>
      <c r="C300" s="679"/>
      <c r="D300" s="337"/>
      <c r="E300" s="338">
        <f>IF(E289&lt;E278,"0",E289-E278)</f>
        <v>0</v>
      </c>
      <c r="F300" s="339" t="str">
        <f>IF(E300="","","PE")</f>
        <v>PE</v>
      </c>
      <c r="G300" s="338">
        <f>IF(G289&lt;G278,"0",G289-G278)</f>
        <v>0</v>
      </c>
      <c r="H300" s="339" t="str">
        <f>IF(G300="","","PE")</f>
        <v>PE</v>
      </c>
      <c r="I300" s="338">
        <f>IF(I289&lt;I278,"0",I289-I278)</f>
        <v>0</v>
      </c>
      <c r="J300" s="339" t="str">
        <f>IF(I300="","","PE")</f>
        <v>PE</v>
      </c>
      <c r="K300" s="338">
        <f>IF(K289&lt;K278,"0",K289-K278)</f>
        <v>0</v>
      </c>
      <c r="L300" s="339" t="str">
        <f>IF(K300="","","PE")</f>
        <v>PE</v>
      </c>
      <c r="M300" s="338">
        <f>IF(M289&lt;M278,"0",M289-M278)</f>
        <v>0</v>
      </c>
      <c r="N300" s="339" t="str">
        <f>IF(M300="","","PE")</f>
        <v>PE</v>
      </c>
      <c r="O300" s="338">
        <f>IF(O289&lt;O278,"0",O289-O278)</f>
        <v>0</v>
      </c>
      <c r="P300" s="227" t="str">
        <f>IF(O300="","","PE")</f>
        <v>PE</v>
      </c>
      <c r="Q300" s="193"/>
      <c r="R300" s="194"/>
      <c r="S300" s="194"/>
      <c r="T300" s="194"/>
      <c r="U300" s="171" t="str">
        <f>IF(R300="","","x")</f>
        <v/>
      </c>
      <c r="V300" s="195"/>
      <c r="W300" s="194"/>
      <c r="X300" s="196"/>
    </row>
    <row r="301" spans="1:28" s="197" customFormat="1" ht="15" customHeight="1" x14ac:dyDescent="0.25">
      <c r="A301" s="639" t="s">
        <v>324</v>
      </c>
      <c r="B301" s="640"/>
      <c r="C301" s="641"/>
      <c r="D301" s="337"/>
      <c r="E301" s="338">
        <f>IF(E290&lt;E278,"0",E290-E278)</f>
        <v>0</v>
      </c>
      <c r="F301" s="339" t="str">
        <f>IF(E301="","","PE")</f>
        <v>PE</v>
      </c>
      <c r="G301" s="338">
        <f>IF(G290&lt;G278,"0",G290-G278)</f>
        <v>0</v>
      </c>
      <c r="H301" s="339" t="str">
        <f>IF(G301="","","PE")</f>
        <v>PE</v>
      </c>
      <c r="I301" s="338">
        <f>IF(I290&lt;I278,"0",I290-I278)</f>
        <v>0</v>
      </c>
      <c r="J301" s="339" t="str">
        <f>IF(I301="","","PE")</f>
        <v>PE</v>
      </c>
      <c r="K301" s="338">
        <f>IF(K290&lt;K278,"0",K290-K278)</f>
        <v>0</v>
      </c>
      <c r="L301" s="339" t="str">
        <f>IF(K301="","","PE")</f>
        <v>PE</v>
      </c>
      <c r="M301" s="338">
        <f>IF(M290&lt;M278,"0",M290-M278)</f>
        <v>0</v>
      </c>
      <c r="N301" s="339" t="str">
        <f>IF(M301="","","PE")</f>
        <v>PE</v>
      </c>
      <c r="O301" s="338">
        <f>IF(O290&lt;O278,"0",O290-O278)</f>
        <v>0</v>
      </c>
      <c r="P301" s="227" t="str">
        <f>IF(O301="","","PE")</f>
        <v>PE</v>
      </c>
      <c r="Q301" s="193"/>
      <c r="R301" s="194"/>
      <c r="S301" s="194"/>
      <c r="T301" s="194"/>
      <c r="U301" s="171" t="str">
        <f>IF(R301="","","x")</f>
        <v/>
      </c>
      <c r="V301" s="195"/>
      <c r="W301" s="194"/>
      <c r="X301" s="196"/>
    </row>
    <row r="302" spans="1:28" s="197" customFormat="1" ht="15" customHeight="1" x14ac:dyDescent="0.25">
      <c r="A302" s="657" t="s">
        <v>69</v>
      </c>
      <c r="B302" s="658"/>
      <c r="C302" s="659"/>
      <c r="D302" s="334"/>
      <c r="E302" s="335">
        <f>IF(E291&lt;SUM(E279,E267,E268:E271),"0",E291-(SUM(E279,E267,E268:E271)))</f>
        <v>0</v>
      </c>
      <c r="F302" s="336" t="str">
        <f>IF(E302="","","PE")</f>
        <v>PE</v>
      </c>
      <c r="G302" s="335">
        <f>IF(G291&lt;SUM(G279,G267,G268:G271),"0",G291-(SUM(G279,G267,G268:G271)))</f>
        <v>0</v>
      </c>
      <c r="H302" s="336" t="str">
        <f>IF(G302="","","PE")</f>
        <v>PE</v>
      </c>
      <c r="I302" s="335">
        <f>IF(I291&lt;SUM(I279,I267,I268:I271),"0",I291-(SUM(I279,I267,I268:I271)))</f>
        <v>0</v>
      </c>
      <c r="J302" s="336" t="str">
        <f>IF(I302="","","PE")</f>
        <v>PE</v>
      </c>
      <c r="K302" s="335">
        <f>IF(K291&lt;SUM(K279,K267,K268:K271),"0",K291-(SUM(K279,K267,K268:K271)))</f>
        <v>0</v>
      </c>
      <c r="L302" s="336" t="str">
        <f>IF(K302="","","PE")</f>
        <v>PE</v>
      </c>
      <c r="M302" s="335">
        <f>IF(M291&lt;SUM(M279,M267,M268:M271),"0",M291-(SUM(M279,M267,M268:M271)))</f>
        <v>0</v>
      </c>
      <c r="N302" s="336" t="str">
        <f>IF(M302="","","PE")</f>
        <v>PE</v>
      </c>
      <c r="O302" s="335">
        <f>IF(O291&lt;SUM(O279,O267,O268:O271),"0",O291-(SUM(O279,O267,O268:O271)))</f>
        <v>0</v>
      </c>
      <c r="P302" s="227" t="str">
        <f>IF(O302="","","PE")</f>
        <v>PE</v>
      </c>
      <c r="Q302" s="193"/>
      <c r="R302" s="194"/>
      <c r="S302" s="194"/>
      <c r="T302" s="194"/>
      <c r="U302" s="171" t="str">
        <f>IF(R302="","","x")</f>
        <v/>
      </c>
      <c r="V302" s="195"/>
      <c r="W302" s="194"/>
      <c r="X302" s="196"/>
    </row>
    <row r="303" spans="1:28" s="197" customFormat="1" ht="19.5" customHeight="1" x14ac:dyDescent="0.25">
      <c r="A303" s="351"/>
      <c r="B303" s="340"/>
      <c r="C303" s="341"/>
      <c r="D303" s="352"/>
      <c r="E303" s="353"/>
      <c r="F303" s="353"/>
      <c r="G303" s="353"/>
      <c r="H303" s="353"/>
      <c r="I303" s="353"/>
      <c r="J303" s="353"/>
      <c r="K303" s="353"/>
      <c r="L303" s="344"/>
      <c r="M303" s="341"/>
      <c r="N303" s="341"/>
      <c r="O303" s="341"/>
      <c r="P303" s="345"/>
      <c r="Q303" s="193"/>
      <c r="R303" s="194"/>
      <c r="S303" s="194"/>
      <c r="T303" s="194"/>
      <c r="U303" s="202">
        <f>COUNTIF(U1:U302,"x")</f>
        <v>129</v>
      </c>
      <c r="V303" s="195"/>
      <c r="W303" s="194"/>
      <c r="X303" s="196"/>
    </row>
    <row r="304" spans="1:28" ht="12.75" customHeight="1" x14ac:dyDescent="0.25">
      <c r="A304" s="118"/>
      <c r="B304" s="119"/>
      <c r="C304" s="519" t="s">
        <v>319</v>
      </c>
      <c r="D304" s="346">
        <v>0</v>
      </c>
      <c r="F304" s="346">
        <v>0</v>
      </c>
      <c r="H304" s="346">
        <v>0</v>
      </c>
      <c r="J304" s="346">
        <v>0</v>
      </c>
      <c r="L304" s="346">
        <v>0</v>
      </c>
      <c r="M304" s="75"/>
      <c r="N304" s="346">
        <v>0</v>
      </c>
      <c r="O304" s="75"/>
      <c r="P304" s="125"/>
      <c r="Q304" s="126"/>
      <c r="R304" s="218" t="str">
        <f>IF(OR(D304="",F304="",H304="",J304="",L304="",N304="")=TRUE,"Eingabe unvollständig","")</f>
        <v/>
      </c>
      <c r="S304" s="207"/>
      <c r="T304" s="207"/>
      <c r="U304" s="207"/>
      <c r="V304" s="207"/>
      <c r="W304" s="207"/>
      <c r="Y304" s="42"/>
      <c r="Z304" s="42"/>
      <c r="AA304" s="42"/>
      <c r="AB304" s="42"/>
    </row>
    <row r="305" spans="1:28" s="197" customFormat="1" ht="17.25" customHeight="1" thickBot="1" x14ac:dyDescent="0.3">
      <c r="A305" s="198"/>
      <c r="B305" s="199"/>
      <c r="C305" s="350"/>
      <c r="D305" s="349" t="s">
        <v>71</v>
      </c>
      <c r="E305" s="349"/>
      <c r="F305" s="349"/>
      <c r="G305" s="349"/>
      <c r="H305" s="349"/>
      <c r="I305" s="349"/>
      <c r="J305" s="349"/>
      <c r="K305" s="350"/>
      <c r="L305" s="350"/>
      <c r="M305" s="350"/>
      <c r="N305" s="350"/>
      <c r="O305" s="350"/>
      <c r="P305" s="200"/>
      <c r="Q305" s="201"/>
      <c r="R305" s="209"/>
      <c r="S305" s="209"/>
      <c r="T305" s="209"/>
      <c r="U305" s="209"/>
      <c r="V305" s="209"/>
      <c r="W305" s="209"/>
      <c r="X305" s="196"/>
      <c r="Y305" s="196"/>
      <c r="Z305" s="196"/>
      <c r="AA305" s="196"/>
      <c r="AB305" s="196"/>
    </row>
    <row r="306" spans="1:28" s="164" customFormat="1" x14ac:dyDescent="0.25">
      <c r="M306" s="165"/>
      <c r="N306" s="165"/>
      <c r="O306" s="165"/>
      <c r="P306" s="166"/>
      <c r="Q306" s="166"/>
      <c r="R306" s="167"/>
      <c r="S306" s="167"/>
      <c r="T306" s="167"/>
      <c r="U306" s="167"/>
      <c r="V306" s="168"/>
      <c r="W306" s="167"/>
      <c r="X306" s="167"/>
    </row>
    <row r="307" spans="1:28" s="164" customFormat="1" x14ac:dyDescent="0.25">
      <c r="M307" s="165"/>
      <c r="N307" s="165"/>
      <c r="O307" s="165"/>
      <c r="P307" s="166"/>
      <c r="Q307" s="166"/>
      <c r="R307" s="167"/>
      <c r="S307" s="167"/>
      <c r="T307" s="167"/>
      <c r="U307" s="167"/>
      <c r="V307" s="168"/>
      <c r="W307" s="167"/>
      <c r="X307" s="167"/>
    </row>
    <row r="308" spans="1:28" s="164" customFormat="1" x14ac:dyDescent="0.25">
      <c r="M308" s="165"/>
      <c r="N308" s="165"/>
      <c r="O308" s="165"/>
      <c r="P308" s="166"/>
      <c r="Q308" s="166"/>
      <c r="R308" s="167"/>
      <c r="S308" s="167"/>
      <c r="T308" s="167"/>
      <c r="U308" s="167"/>
      <c r="V308" s="168"/>
      <c r="W308" s="167"/>
      <c r="X308" s="167"/>
    </row>
    <row r="309" spans="1:28" s="164" customFormat="1" x14ac:dyDescent="0.25">
      <c r="M309" s="165"/>
      <c r="N309" s="165"/>
      <c r="O309" s="165"/>
      <c r="P309" s="166"/>
      <c r="Q309" s="166"/>
      <c r="R309" s="167"/>
      <c r="S309" s="167"/>
      <c r="T309" s="167"/>
      <c r="U309" s="167"/>
      <c r="V309" s="168"/>
      <c r="W309" s="167"/>
      <c r="X309" s="167"/>
    </row>
    <row r="310" spans="1:28" s="164" customFormat="1" x14ac:dyDescent="0.25">
      <c r="M310" s="165"/>
      <c r="N310" s="165"/>
      <c r="O310" s="165"/>
      <c r="P310" s="166"/>
      <c r="Q310" s="166"/>
      <c r="R310" s="167"/>
      <c r="S310" s="167"/>
      <c r="T310" s="167"/>
      <c r="U310" s="167"/>
      <c r="V310" s="168"/>
      <c r="W310" s="167"/>
      <c r="X310" s="167"/>
    </row>
    <row r="311" spans="1:28" s="164" customFormat="1" x14ac:dyDescent="0.25">
      <c r="M311" s="165"/>
      <c r="N311" s="165"/>
      <c r="O311" s="165"/>
      <c r="P311" s="166"/>
      <c r="Q311" s="166"/>
      <c r="R311" s="167"/>
      <c r="S311" s="167"/>
      <c r="T311" s="167"/>
      <c r="U311" s="167"/>
      <c r="V311" s="168"/>
      <c r="W311" s="167"/>
      <c r="X311" s="167"/>
    </row>
    <row r="312" spans="1:28" s="164" customFormat="1" x14ac:dyDescent="0.25">
      <c r="M312" s="165"/>
      <c r="N312" s="165"/>
      <c r="O312" s="165"/>
      <c r="P312" s="166"/>
      <c r="Q312" s="166"/>
      <c r="R312" s="167"/>
      <c r="S312" s="167"/>
      <c r="T312" s="167"/>
      <c r="U312" s="167"/>
      <c r="V312" s="168"/>
      <c r="W312" s="167"/>
      <c r="X312" s="167"/>
    </row>
    <row r="313" spans="1:28" s="164" customFormat="1" x14ac:dyDescent="0.25">
      <c r="M313" s="165"/>
      <c r="N313" s="165"/>
      <c r="O313" s="165"/>
      <c r="P313" s="166"/>
      <c r="Q313" s="166"/>
      <c r="R313" s="167"/>
      <c r="S313" s="167"/>
      <c r="T313" s="167"/>
      <c r="U313" s="167"/>
      <c r="V313" s="168"/>
      <c r="W313" s="167"/>
      <c r="X313" s="167"/>
    </row>
    <row r="314" spans="1:28" s="164" customFormat="1" x14ac:dyDescent="0.25">
      <c r="M314" s="165"/>
      <c r="N314" s="165"/>
      <c r="O314" s="165"/>
      <c r="P314" s="166"/>
      <c r="Q314" s="166"/>
      <c r="R314" s="167"/>
      <c r="S314" s="167"/>
      <c r="T314" s="167"/>
      <c r="U314" s="167"/>
      <c r="V314" s="168"/>
      <c r="W314" s="167"/>
      <c r="X314" s="167"/>
    </row>
    <row r="315" spans="1:28" s="164" customFormat="1" x14ac:dyDescent="0.25">
      <c r="M315" s="165"/>
      <c r="N315" s="165"/>
      <c r="O315" s="165"/>
      <c r="P315" s="166"/>
      <c r="Q315" s="166"/>
      <c r="R315" s="167"/>
      <c r="S315" s="167"/>
      <c r="T315" s="167"/>
      <c r="U315" s="167"/>
      <c r="V315" s="168"/>
      <c r="W315" s="167"/>
      <c r="X315" s="167"/>
    </row>
    <row r="316" spans="1:28" s="164" customFormat="1" x14ac:dyDescent="0.25">
      <c r="M316" s="165"/>
      <c r="N316" s="165"/>
      <c r="O316" s="165"/>
      <c r="P316" s="166"/>
      <c r="Q316" s="166"/>
      <c r="R316" s="167"/>
      <c r="S316" s="167"/>
      <c r="T316" s="167"/>
      <c r="U316" s="167"/>
      <c r="V316" s="168"/>
      <c r="W316" s="167"/>
      <c r="X316" s="167"/>
    </row>
    <row r="317" spans="1:28" s="164" customFormat="1" x14ac:dyDescent="0.25">
      <c r="M317" s="165"/>
      <c r="N317" s="165"/>
      <c r="O317" s="165"/>
      <c r="P317" s="166"/>
      <c r="Q317" s="166"/>
      <c r="R317" s="167"/>
      <c r="S317" s="167"/>
      <c r="T317" s="167"/>
      <c r="U317" s="167"/>
      <c r="V317" s="168"/>
      <c r="W317" s="167"/>
      <c r="X317" s="167"/>
    </row>
    <row r="318" spans="1:28" s="164" customFormat="1" x14ac:dyDescent="0.25">
      <c r="M318" s="165"/>
      <c r="N318" s="165"/>
      <c r="O318" s="165"/>
      <c r="P318" s="166"/>
      <c r="Q318" s="166"/>
      <c r="R318" s="167"/>
      <c r="S318" s="167"/>
      <c r="T318" s="167"/>
      <c r="U318" s="167"/>
      <c r="V318" s="168"/>
      <c r="W318" s="167"/>
      <c r="X318" s="167"/>
    </row>
    <row r="319" spans="1:28" s="164" customFormat="1" x14ac:dyDescent="0.25">
      <c r="M319" s="165"/>
      <c r="N319" s="165"/>
      <c r="O319" s="165"/>
      <c r="P319" s="166"/>
      <c r="Q319" s="166"/>
      <c r="R319" s="167"/>
      <c r="S319" s="167"/>
      <c r="T319" s="167"/>
      <c r="U319" s="167"/>
      <c r="V319" s="168"/>
      <c r="W319" s="167"/>
      <c r="X319" s="167"/>
    </row>
    <row r="320" spans="1:28" s="164" customFormat="1" x14ac:dyDescent="0.25">
      <c r="M320" s="165"/>
      <c r="N320" s="165"/>
      <c r="O320" s="165"/>
      <c r="P320" s="166"/>
      <c r="Q320" s="166"/>
      <c r="R320" s="167"/>
      <c r="S320" s="167"/>
      <c r="T320" s="167"/>
      <c r="U320" s="167"/>
      <c r="V320" s="168"/>
      <c r="W320" s="167"/>
      <c r="X320" s="167"/>
    </row>
    <row r="321" spans="13:24" s="164" customFormat="1" x14ac:dyDescent="0.25">
      <c r="M321" s="165"/>
      <c r="N321" s="165"/>
      <c r="O321" s="165"/>
      <c r="P321" s="166"/>
      <c r="Q321" s="166"/>
      <c r="R321" s="167"/>
      <c r="S321" s="167"/>
      <c r="T321" s="167"/>
      <c r="U321" s="167"/>
      <c r="V321" s="168"/>
      <c r="W321" s="167"/>
      <c r="X321" s="167"/>
    </row>
    <row r="322" spans="13:24" s="164" customFormat="1" x14ac:dyDescent="0.25">
      <c r="M322" s="165"/>
      <c r="N322" s="165"/>
      <c r="O322" s="165"/>
      <c r="P322" s="166"/>
      <c r="Q322" s="166"/>
      <c r="R322" s="167"/>
      <c r="S322" s="167"/>
      <c r="T322" s="167"/>
      <c r="U322" s="167"/>
      <c r="V322" s="168"/>
      <c r="W322" s="167"/>
      <c r="X322" s="167"/>
    </row>
    <row r="323" spans="13:24" s="164" customFormat="1" x14ac:dyDescent="0.25">
      <c r="M323" s="165"/>
      <c r="N323" s="165"/>
      <c r="O323" s="165"/>
      <c r="P323" s="166"/>
      <c r="Q323" s="166"/>
      <c r="R323" s="167"/>
      <c r="S323" s="167"/>
      <c r="T323" s="167"/>
      <c r="U323" s="167"/>
      <c r="V323" s="168"/>
      <c r="W323" s="167"/>
      <c r="X323" s="167"/>
    </row>
    <row r="324" spans="13:24" s="164" customFormat="1" x14ac:dyDescent="0.25">
      <c r="M324" s="165"/>
      <c r="N324" s="165"/>
      <c r="O324" s="165"/>
      <c r="P324" s="166"/>
      <c r="Q324" s="166"/>
      <c r="R324" s="167"/>
      <c r="S324" s="167"/>
      <c r="T324" s="167"/>
      <c r="U324" s="167"/>
      <c r="V324" s="168"/>
      <c r="W324" s="167"/>
      <c r="X324" s="167"/>
    </row>
    <row r="325" spans="13:24" s="164" customFormat="1" x14ac:dyDescent="0.25">
      <c r="M325" s="165"/>
      <c r="N325" s="165"/>
      <c r="O325" s="165"/>
      <c r="P325" s="166"/>
      <c r="Q325" s="166"/>
      <c r="R325" s="167"/>
      <c r="S325" s="167"/>
      <c r="T325" s="167"/>
      <c r="U325" s="167"/>
      <c r="V325" s="168"/>
      <c r="W325" s="167"/>
      <c r="X325" s="167"/>
    </row>
    <row r="326" spans="13:24" s="164" customFormat="1" x14ac:dyDescent="0.25">
      <c r="M326" s="165"/>
      <c r="N326" s="165"/>
      <c r="O326" s="165"/>
      <c r="P326" s="166"/>
      <c r="Q326" s="166"/>
      <c r="R326" s="167"/>
      <c r="S326" s="167"/>
      <c r="T326" s="167"/>
      <c r="U326" s="167"/>
      <c r="V326" s="168"/>
      <c r="W326" s="167"/>
      <c r="X326" s="167"/>
    </row>
    <row r="327" spans="13:24" s="164" customFormat="1" x14ac:dyDescent="0.25">
      <c r="M327" s="165"/>
      <c r="N327" s="165"/>
      <c r="O327" s="165"/>
      <c r="P327" s="166"/>
      <c r="Q327" s="166"/>
      <c r="R327" s="167"/>
      <c r="S327" s="167"/>
      <c r="T327" s="167"/>
      <c r="U327" s="167"/>
      <c r="V327" s="168"/>
      <c r="W327" s="167"/>
      <c r="X327" s="167"/>
    </row>
    <row r="328" spans="13:24" s="164" customFormat="1" x14ac:dyDescent="0.25">
      <c r="M328" s="165"/>
      <c r="N328" s="165"/>
      <c r="O328" s="165"/>
      <c r="P328" s="166"/>
      <c r="Q328" s="166"/>
      <c r="R328" s="167"/>
      <c r="S328" s="167"/>
      <c r="T328" s="167"/>
      <c r="U328" s="167"/>
      <c r="V328" s="168"/>
      <c r="W328" s="167"/>
      <c r="X328" s="167"/>
    </row>
    <row r="329" spans="13:24" s="164" customFormat="1" x14ac:dyDescent="0.25">
      <c r="M329" s="165"/>
      <c r="N329" s="165"/>
      <c r="O329" s="165"/>
      <c r="P329" s="166"/>
      <c r="Q329" s="166"/>
      <c r="R329" s="167"/>
      <c r="S329" s="167"/>
      <c r="T329" s="167"/>
      <c r="U329" s="167"/>
      <c r="V329" s="168"/>
      <c r="W329" s="167"/>
      <c r="X329" s="167"/>
    </row>
    <row r="330" spans="13:24" s="164" customFormat="1" x14ac:dyDescent="0.25">
      <c r="M330" s="165"/>
      <c r="N330" s="165"/>
      <c r="O330" s="165"/>
      <c r="P330" s="166"/>
      <c r="Q330" s="166"/>
      <c r="R330" s="167"/>
      <c r="S330" s="167"/>
      <c r="T330" s="167"/>
      <c r="U330" s="167"/>
      <c r="V330" s="168"/>
      <c r="W330" s="167"/>
      <c r="X330" s="167"/>
    </row>
    <row r="331" spans="13:24" s="164" customFormat="1" x14ac:dyDescent="0.25">
      <c r="M331" s="165"/>
      <c r="N331" s="165"/>
      <c r="O331" s="165"/>
      <c r="P331" s="166"/>
      <c r="Q331" s="166"/>
      <c r="R331" s="167"/>
      <c r="S331" s="167"/>
      <c r="T331" s="167"/>
      <c r="U331" s="167"/>
      <c r="V331" s="168"/>
      <c r="W331" s="167"/>
      <c r="X331" s="167"/>
    </row>
    <row r="332" spans="13:24" s="164" customFormat="1" x14ac:dyDescent="0.25">
      <c r="M332" s="165"/>
      <c r="N332" s="165"/>
      <c r="O332" s="165"/>
      <c r="P332" s="166"/>
      <c r="Q332" s="166"/>
      <c r="R332" s="167"/>
      <c r="S332" s="167"/>
      <c r="T332" s="167"/>
      <c r="U332" s="167"/>
      <c r="V332" s="168"/>
      <c r="W332" s="167"/>
      <c r="X332" s="167"/>
    </row>
    <row r="333" spans="13:24" s="164" customFormat="1" x14ac:dyDescent="0.25">
      <c r="M333" s="165"/>
      <c r="N333" s="165"/>
      <c r="O333" s="165"/>
      <c r="P333" s="166"/>
      <c r="Q333" s="166"/>
      <c r="R333" s="167"/>
      <c r="S333" s="167"/>
      <c r="T333" s="167"/>
      <c r="U333" s="167"/>
      <c r="V333" s="168"/>
      <c r="W333" s="167"/>
      <c r="X333" s="167"/>
    </row>
    <row r="334" spans="13:24" s="164" customFormat="1" x14ac:dyDescent="0.25">
      <c r="M334" s="165"/>
      <c r="N334" s="165"/>
      <c r="O334" s="165"/>
      <c r="P334" s="166"/>
      <c r="Q334" s="166"/>
      <c r="R334" s="167"/>
      <c r="S334" s="167"/>
      <c r="T334" s="167"/>
      <c r="U334" s="167"/>
      <c r="V334" s="168"/>
      <c r="W334" s="167"/>
      <c r="X334" s="167"/>
    </row>
    <row r="335" spans="13:24" s="164" customFormat="1" x14ac:dyDescent="0.25">
      <c r="M335" s="165"/>
      <c r="N335" s="165"/>
      <c r="O335" s="165"/>
      <c r="P335" s="166"/>
      <c r="Q335" s="166"/>
      <c r="R335" s="167"/>
      <c r="S335" s="167"/>
      <c r="T335" s="167"/>
      <c r="U335" s="167"/>
      <c r="V335" s="168"/>
      <c r="W335" s="167"/>
      <c r="X335" s="167"/>
    </row>
    <row r="336" spans="13:24" s="164" customFormat="1" x14ac:dyDescent="0.25">
      <c r="M336" s="165"/>
      <c r="N336" s="165"/>
      <c r="O336" s="165"/>
      <c r="P336" s="166"/>
      <c r="Q336" s="166"/>
      <c r="R336" s="167"/>
      <c r="S336" s="167"/>
      <c r="T336" s="167"/>
      <c r="U336" s="167"/>
      <c r="V336" s="168"/>
      <c r="W336" s="167"/>
      <c r="X336" s="167"/>
    </row>
    <row r="337" spans="13:24" s="164" customFormat="1" x14ac:dyDescent="0.25">
      <c r="M337" s="165"/>
      <c r="N337" s="165"/>
      <c r="O337" s="165"/>
      <c r="P337" s="166"/>
      <c r="Q337" s="166"/>
      <c r="R337" s="167"/>
      <c r="S337" s="167"/>
      <c r="T337" s="167"/>
      <c r="U337" s="167"/>
      <c r="V337" s="168"/>
      <c r="W337" s="167"/>
      <c r="X337" s="167"/>
    </row>
    <row r="338" spans="13:24" s="164" customFormat="1" x14ac:dyDescent="0.25">
      <c r="M338" s="165"/>
      <c r="N338" s="165"/>
      <c r="O338" s="165"/>
      <c r="P338" s="166"/>
      <c r="Q338" s="166"/>
      <c r="R338" s="167"/>
      <c r="S338" s="167"/>
      <c r="T338" s="167"/>
      <c r="U338" s="167"/>
      <c r="V338" s="168"/>
      <c r="W338" s="167"/>
      <c r="X338" s="167"/>
    </row>
    <row r="339" spans="13:24" s="164" customFormat="1" x14ac:dyDescent="0.25">
      <c r="M339" s="165"/>
      <c r="N339" s="165"/>
      <c r="O339" s="165"/>
      <c r="P339" s="166"/>
      <c r="Q339" s="166"/>
      <c r="R339" s="167"/>
      <c r="S339" s="167"/>
      <c r="T339" s="167"/>
      <c r="U339" s="167"/>
      <c r="V339" s="168"/>
      <c r="W339" s="167"/>
      <c r="X339" s="167"/>
    </row>
    <row r="340" spans="13:24" s="164" customFormat="1" x14ac:dyDescent="0.25">
      <c r="M340" s="165"/>
      <c r="N340" s="165"/>
      <c r="O340" s="165"/>
      <c r="P340" s="166"/>
      <c r="Q340" s="166"/>
      <c r="R340" s="167"/>
      <c r="S340" s="167"/>
      <c r="T340" s="167"/>
      <c r="U340" s="167"/>
      <c r="V340" s="168"/>
      <c r="W340" s="167"/>
      <c r="X340" s="167"/>
    </row>
    <row r="341" spans="13:24" s="164" customFormat="1" x14ac:dyDescent="0.25">
      <c r="M341" s="165"/>
      <c r="N341" s="165"/>
      <c r="O341" s="165"/>
      <c r="P341" s="166"/>
      <c r="Q341" s="166"/>
      <c r="R341" s="167"/>
      <c r="S341" s="167"/>
      <c r="T341" s="167"/>
      <c r="U341" s="167"/>
      <c r="V341" s="168"/>
      <c r="W341" s="167"/>
      <c r="X341" s="167"/>
    </row>
    <row r="342" spans="13:24" s="164" customFormat="1" x14ac:dyDescent="0.25">
      <c r="M342" s="165"/>
      <c r="N342" s="165"/>
      <c r="O342" s="165"/>
      <c r="P342" s="166"/>
      <c r="Q342" s="166"/>
      <c r="R342" s="167"/>
      <c r="S342" s="167"/>
      <c r="T342" s="167"/>
      <c r="U342" s="167"/>
      <c r="V342" s="168"/>
      <c r="W342" s="167"/>
      <c r="X342" s="167"/>
    </row>
    <row r="343" spans="13:24" s="164" customFormat="1" x14ac:dyDescent="0.25">
      <c r="M343" s="165"/>
      <c r="N343" s="165"/>
      <c r="O343" s="165"/>
      <c r="P343" s="166"/>
      <c r="Q343" s="166"/>
      <c r="R343" s="167"/>
      <c r="S343" s="167"/>
      <c r="T343" s="167"/>
      <c r="U343" s="167"/>
      <c r="V343" s="168"/>
      <c r="W343" s="167"/>
      <c r="X343" s="167"/>
    </row>
    <row r="344" spans="13:24" s="164" customFormat="1" x14ac:dyDescent="0.25">
      <c r="M344" s="165"/>
      <c r="N344" s="165"/>
      <c r="O344" s="165"/>
      <c r="P344" s="166"/>
      <c r="Q344" s="166"/>
      <c r="R344" s="167"/>
      <c r="S344" s="167"/>
      <c r="T344" s="167"/>
      <c r="U344" s="167"/>
      <c r="V344" s="168"/>
      <c r="W344" s="167"/>
      <c r="X344" s="167"/>
    </row>
    <row r="345" spans="13:24" s="164" customFormat="1" x14ac:dyDescent="0.25">
      <c r="M345" s="165"/>
      <c r="N345" s="165"/>
      <c r="O345" s="165"/>
      <c r="P345" s="166"/>
      <c r="Q345" s="166"/>
      <c r="R345" s="167"/>
      <c r="S345" s="167"/>
      <c r="T345" s="167"/>
      <c r="U345" s="167"/>
      <c r="V345" s="168"/>
      <c r="W345" s="167"/>
      <c r="X345" s="167"/>
    </row>
    <row r="346" spans="13:24" s="164" customFormat="1" x14ac:dyDescent="0.25">
      <c r="M346" s="165"/>
      <c r="N346" s="165"/>
      <c r="O346" s="165"/>
      <c r="P346" s="166"/>
      <c r="Q346" s="166"/>
      <c r="R346" s="167"/>
      <c r="S346" s="167"/>
      <c r="T346" s="167"/>
      <c r="U346" s="167"/>
      <c r="V346" s="168"/>
      <c r="W346" s="167"/>
      <c r="X346" s="167"/>
    </row>
    <row r="347" spans="13:24" s="164" customFormat="1" x14ac:dyDescent="0.25">
      <c r="M347" s="165"/>
      <c r="N347" s="165"/>
      <c r="O347" s="165"/>
      <c r="P347" s="166"/>
      <c r="Q347" s="166"/>
      <c r="R347" s="167"/>
      <c r="S347" s="167"/>
      <c r="T347" s="167"/>
      <c r="U347" s="167"/>
      <c r="V347" s="168"/>
      <c r="W347" s="167"/>
      <c r="X347" s="167"/>
    </row>
    <row r="348" spans="13:24" s="164" customFormat="1" x14ac:dyDescent="0.25">
      <c r="M348" s="165"/>
      <c r="N348" s="165"/>
      <c r="O348" s="165"/>
      <c r="P348" s="166"/>
      <c r="Q348" s="166"/>
      <c r="R348" s="167"/>
      <c r="S348" s="167"/>
      <c r="T348" s="167"/>
      <c r="U348" s="167"/>
      <c r="V348" s="168"/>
      <c r="W348" s="167"/>
      <c r="X348" s="167"/>
    </row>
    <row r="349" spans="13:24" s="164" customFormat="1" x14ac:dyDescent="0.25">
      <c r="M349" s="165"/>
      <c r="N349" s="165"/>
      <c r="O349" s="165"/>
      <c r="P349" s="166"/>
      <c r="Q349" s="166"/>
      <c r="R349" s="167"/>
      <c r="S349" s="167"/>
      <c r="T349" s="167"/>
      <c r="U349" s="167"/>
      <c r="V349" s="168"/>
      <c r="W349" s="167"/>
      <c r="X349" s="167"/>
    </row>
    <row r="350" spans="13:24" s="164" customFormat="1" x14ac:dyDescent="0.25">
      <c r="M350" s="165"/>
      <c r="N350" s="165"/>
      <c r="O350" s="165"/>
      <c r="P350" s="166"/>
      <c r="Q350" s="166"/>
      <c r="R350" s="167"/>
      <c r="S350" s="167"/>
      <c r="T350" s="167"/>
      <c r="U350" s="167"/>
      <c r="V350" s="168"/>
      <c r="W350" s="167"/>
      <c r="X350" s="167"/>
    </row>
    <row r="351" spans="13:24" s="164" customFormat="1" x14ac:dyDescent="0.25">
      <c r="M351" s="165"/>
      <c r="N351" s="165"/>
      <c r="O351" s="165"/>
      <c r="P351" s="166"/>
      <c r="Q351" s="166"/>
      <c r="R351" s="167"/>
      <c r="S351" s="167"/>
      <c r="T351" s="167"/>
      <c r="U351" s="167"/>
      <c r="V351" s="168"/>
      <c r="W351" s="167"/>
      <c r="X351" s="167"/>
    </row>
    <row r="352" spans="13:24" s="164" customFormat="1" x14ac:dyDescent="0.25">
      <c r="M352" s="165"/>
      <c r="N352" s="165"/>
      <c r="O352" s="165"/>
      <c r="P352" s="166"/>
      <c r="Q352" s="166"/>
      <c r="R352" s="167"/>
      <c r="S352" s="167"/>
      <c r="T352" s="167"/>
      <c r="U352" s="167"/>
      <c r="V352" s="168"/>
      <c r="W352" s="167"/>
      <c r="X352" s="167"/>
    </row>
    <row r="353" spans="13:24" s="164" customFormat="1" x14ac:dyDescent="0.25">
      <c r="M353" s="165"/>
      <c r="N353" s="165"/>
      <c r="O353" s="165"/>
      <c r="P353" s="166"/>
      <c r="Q353" s="166"/>
      <c r="R353" s="167"/>
      <c r="S353" s="167"/>
      <c r="T353" s="167"/>
      <c r="U353" s="167"/>
      <c r="V353" s="168"/>
      <c r="W353" s="167"/>
      <c r="X353" s="167"/>
    </row>
    <row r="354" spans="13:24" s="164" customFormat="1" x14ac:dyDescent="0.25">
      <c r="M354" s="165"/>
      <c r="N354" s="165"/>
      <c r="O354" s="165"/>
      <c r="P354" s="166"/>
      <c r="Q354" s="166"/>
      <c r="R354" s="167"/>
      <c r="S354" s="167"/>
      <c r="T354" s="167"/>
      <c r="U354" s="167"/>
      <c r="V354" s="168"/>
      <c r="W354" s="167"/>
      <c r="X354" s="167"/>
    </row>
    <row r="355" spans="13:24" s="164" customFormat="1" x14ac:dyDescent="0.25">
      <c r="M355" s="165"/>
      <c r="N355" s="165"/>
      <c r="O355" s="165"/>
      <c r="P355" s="166"/>
      <c r="Q355" s="166"/>
      <c r="R355" s="167"/>
      <c r="S355" s="167"/>
      <c r="T355" s="167"/>
      <c r="U355" s="167"/>
      <c r="V355" s="168"/>
      <c r="W355" s="167"/>
      <c r="X355" s="167"/>
    </row>
    <row r="356" spans="13:24" s="164" customFormat="1" x14ac:dyDescent="0.25">
      <c r="M356" s="165"/>
      <c r="N356" s="165"/>
      <c r="O356" s="165"/>
      <c r="P356" s="166"/>
      <c r="Q356" s="166"/>
      <c r="R356" s="167"/>
      <c r="S356" s="167"/>
      <c r="T356" s="167"/>
      <c r="U356" s="167"/>
      <c r="V356" s="168"/>
      <c r="W356" s="167"/>
      <c r="X356" s="167"/>
    </row>
    <row r="357" spans="13:24" s="164" customFormat="1" x14ac:dyDescent="0.25">
      <c r="M357" s="165"/>
      <c r="N357" s="165"/>
      <c r="O357" s="165"/>
      <c r="P357" s="166"/>
      <c r="Q357" s="166"/>
      <c r="R357" s="167"/>
      <c r="S357" s="167"/>
      <c r="T357" s="167"/>
      <c r="U357" s="167"/>
      <c r="V357" s="168"/>
      <c r="W357" s="167"/>
      <c r="X357" s="167"/>
    </row>
    <row r="358" spans="13:24" s="164" customFormat="1" x14ac:dyDescent="0.25">
      <c r="M358" s="165"/>
      <c r="N358" s="165"/>
      <c r="O358" s="165"/>
      <c r="P358" s="166"/>
      <c r="Q358" s="166"/>
      <c r="R358" s="167"/>
      <c r="S358" s="167"/>
      <c r="T358" s="167"/>
      <c r="U358" s="167"/>
      <c r="V358" s="168"/>
      <c r="W358" s="167"/>
      <c r="X358" s="167"/>
    </row>
    <row r="359" spans="13:24" s="164" customFormat="1" x14ac:dyDescent="0.25">
      <c r="M359" s="165"/>
      <c r="N359" s="165"/>
      <c r="O359" s="165"/>
      <c r="P359" s="166"/>
      <c r="Q359" s="166"/>
      <c r="R359" s="167"/>
      <c r="S359" s="167"/>
      <c r="T359" s="167"/>
      <c r="U359" s="167"/>
      <c r="V359" s="168"/>
      <c r="W359" s="167"/>
      <c r="X359" s="167"/>
    </row>
    <row r="360" spans="13:24" s="164" customFormat="1" x14ac:dyDescent="0.25">
      <c r="M360" s="165"/>
      <c r="N360" s="165"/>
      <c r="O360" s="165"/>
      <c r="P360" s="166"/>
      <c r="Q360" s="166"/>
      <c r="R360" s="167"/>
      <c r="S360" s="167"/>
      <c r="T360" s="167"/>
      <c r="U360" s="167"/>
      <c r="V360" s="168"/>
      <c r="W360" s="167"/>
      <c r="X360" s="167"/>
    </row>
    <row r="361" spans="13:24" s="164" customFormat="1" x14ac:dyDescent="0.25">
      <c r="M361" s="165"/>
      <c r="N361" s="165"/>
      <c r="O361" s="165"/>
      <c r="P361" s="166"/>
      <c r="Q361" s="166"/>
      <c r="R361" s="167"/>
      <c r="S361" s="167"/>
      <c r="T361" s="167"/>
      <c r="U361" s="167"/>
      <c r="V361" s="168"/>
      <c r="W361" s="167"/>
      <c r="X361" s="167"/>
    </row>
    <row r="362" spans="13:24" s="164" customFormat="1" x14ac:dyDescent="0.25">
      <c r="M362" s="165"/>
      <c r="N362" s="165"/>
      <c r="O362" s="165"/>
      <c r="P362" s="166"/>
      <c r="Q362" s="166"/>
      <c r="R362" s="167"/>
      <c r="S362" s="167"/>
      <c r="T362" s="167"/>
      <c r="U362" s="167"/>
      <c r="V362" s="168"/>
      <c r="W362" s="167"/>
      <c r="X362" s="167"/>
    </row>
    <row r="363" spans="13:24" s="164" customFormat="1" x14ac:dyDescent="0.25">
      <c r="M363" s="165"/>
      <c r="N363" s="165"/>
      <c r="O363" s="165"/>
      <c r="P363" s="166"/>
      <c r="Q363" s="166"/>
      <c r="R363" s="167"/>
      <c r="S363" s="167"/>
      <c r="T363" s="167"/>
      <c r="U363" s="167"/>
      <c r="V363" s="168"/>
      <c r="W363" s="167"/>
      <c r="X363" s="167"/>
    </row>
    <row r="364" spans="13:24" s="164" customFormat="1" x14ac:dyDescent="0.25">
      <c r="M364" s="165"/>
      <c r="N364" s="165"/>
      <c r="O364" s="165"/>
      <c r="P364" s="166"/>
      <c r="Q364" s="166"/>
      <c r="R364" s="167"/>
      <c r="S364" s="167"/>
      <c r="T364" s="167"/>
      <c r="U364" s="167"/>
      <c r="V364" s="168"/>
      <c r="W364" s="167"/>
      <c r="X364" s="167"/>
    </row>
    <row r="365" spans="13:24" s="164" customFormat="1" x14ac:dyDescent="0.25">
      <c r="M365" s="165"/>
      <c r="N365" s="165"/>
      <c r="O365" s="165"/>
      <c r="P365" s="166"/>
      <c r="Q365" s="166"/>
      <c r="R365" s="167"/>
      <c r="S365" s="167"/>
      <c r="T365" s="167"/>
      <c r="U365" s="167"/>
      <c r="V365" s="168"/>
      <c r="W365" s="167"/>
      <c r="X365" s="167"/>
    </row>
    <row r="366" spans="13:24" s="164" customFormat="1" x14ac:dyDescent="0.25">
      <c r="M366" s="165"/>
      <c r="N366" s="165"/>
      <c r="O366" s="165"/>
      <c r="P366" s="166"/>
      <c r="Q366" s="166"/>
      <c r="R366" s="167"/>
      <c r="S366" s="167"/>
      <c r="T366" s="167"/>
      <c r="U366" s="167"/>
      <c r="V366" s="168"/>
      <c r="W366" s="167"/>
      <c r="X366" s="167"/>
    </row>
    <row r="367" spans="13:24" s="164" customFormat="1" x14ac:dyDescent="0.25">
      <c r="M367" s="165"/>
      <c r="N367" s="165"/>
      <c r="O367" s="165"/>
      <c r="P367" s="166"/>
      <c r="Q367" s="166"/>
      <c r="R367" s="167"/>
      <c r="S367" s="167"/>
      <c r="T367" s="167"/>
      <c r="U367" s="167"/>
      <c r="V367" s="168"/>
      <c r="W367" s="167"/>
      <c r="X367" s="167"/>
    </row>
    <row r="368" spans="13:24" s="164" customFormat="1" x14ac:dyDescent="0.25">
      <c r="M368" s="165"/>
      <c r="N368" s="165"/>
      <c r="O368" s="165"/>
      <c r="P368" s="166"/>
      <c r="Q368" s="166"/>
      <c r="R368" s="167"/>
      <c r="S368" s="167"/>
      <c r="T368" s="167"/>
      <c r="U368" s="167"/>
      <c r="V368" s="168"/>
      <c r="W368" s="167"/>
      <c r="X368" s="167"/>
    </row>
    <row r="369" spans="13:24" s="164" customFormat="1" x14ac:dyDescent="0.25">
      <c r="M369" s="165"/>
      <c r="N369" s="165"/>
      <c r="O369" s="165"/>
      <c r="P369" s="166"/>
      <c r="Q369" s="166"/>
      <c r="R369" s="167"/>
      <c r="S369" s="167"/>
      <c r="T369" s="167"/>
      <c r="U369" s="167"/>
      <c r="V369" s="168"/>
      <c r="W369" s="167"/>
      <c r="X369" s="167"/>
    </row>
    <row r="370" spans="13:24" s="164" customFormat="1" x14ac:dyDescent="0.25">
      <c r="M370" s="165"/>
      <c r="N370" s="165"/>
      <c r="O370" s="165"/>
      <c r="P370" s="166"/>
      <c r="Q370" s="166"/>
      <c r="R370" s="167"/>
      <c r="S370" s="167"/>
      <c r="T370" s="167"/>
      <c r="U370" s="167"/>
      <c r="V370" s="168"/>
      <c r="W370" s="167"/>
      <c r="X370" s="167"/>
    </row>
    <row r="371" spans="13:24" s="164" customFormat="1" x14ac:dyDescent="0.25">
      <c r="M371" s="165"/>
      <c r="N371" s="165"/>
      <c r="O371" s="165"/>
      <c r="P371" s="166"/>
      <c r="Q371" s="166"/>
      <c r="R371" s="167"/>
      <c r="S371" s="167"/>
      <c r="T371" s="167"/>
      <c r="U371" s="167"/>
      <c r="V371" s="168"/>
      <c r="W371" s="167"/>
      <c r="X371" s="167"/>
    </row>
    <row r="372" spans="13:24" s="164" customFormat="1" x14ac:dyDescent="0.25">
      <c r="M372" s="165"/>
      <c r="N372" s="165"/>
      <c r="O372" s="165"/>
      <c r="P372" s="166"/>
      <c r="Q372" s="166"/>
      <c r="R372" s="167"/>
      <c r="S372" s="167"/>
      <c r="T372" s="167"/>
      <c r="U372" s="167"/>
      <c r="V372" s="168"/>
      <c r="W372" s="167"/>
      <c r="X372" s="167"/>
    </row>
    <row r="373" spans="13:24" s="164" customFormat="1" x14ac:dyDescent="0.25">
      <c r="M373" s="165"/>
      <c r="N373" s="165"/>
      <c r="O373" s="165"/>
      <c r="P373" s="166"/>
      <c r="Q373" s="166"/>
      <c r="R373" s="167"/>
      <c r="S373" s="167"/>
      <c r="T373" s="167"/>
      <c r="U373" s="167"/>
      <c r="V373" s="168"/>
      <c r="W373" s="167"/>
      <c r="X373" s="167"/>
    </row>
    <row r="374" spans="13:24" s="164" customFormat="1" x14ac:dyDescent="0.25">
      <c r="M374" s="165"/>
      <c r="N374" s="165"/>
      <c r="O374" s="165"/>
      <c r="P374" s="166"/>
      <c r="Q374" s="166"/>
      <c r="R374" s="167"/>
      <c r="S374" s="167"/>
      <c r="T374" s="167"/>
      <c r="U374" s="167"/>
      <c r="V374" s="168"/>
      <c r="W374" s="167"/>
      <c r="X374" s="167"/>
    </row>
    <row r="375" spans="13:24" s="164" customFormat="1" x14ac:dyDescent="0.25">
      <c r="M375" s="165"/>
      <c r="N375" s="165"/>
      <c r="O375" s="165"/>
      <c r="P375" s="166"/>
      <c r="Q375" s="166"/>
      <c r="R375" s="167"/>
      <c r="S375" s="167"/>
      <c r="T375" s="167"/>
      <c r="U375" s="167"/>
      <c r="V375" s="168"/>
      <c r="W375" s="167"/>
      <c r="X375" s="167"/>
    </row>
    <row r="376" spans="13:24" s="164" customFormat="1" x14ac:dyDescent="0.25">
      <c r="M376" s="165"/>
      <c r="N376" s="165"/>
      <c r="O376" s="165"/>
      <c r="P376" s="166"/>
      <c r="Q376" s="166"/>
      <c r="R376" s="167"/>
      <c r="S376" s="167"/>
      <c r="T376" s="167"/>
      <c r="U376" s="167"/>
      <c r="V376" s="168"/>
      <c r="W376" s="167"/>
      <c r="X376" s="167"/>
    </row>
    <row r="377" spans="13:24" s="164" customFormat="1" x14ac:dyDescent="0.25">
      <c r="M377" s="165"/>
      <c r="N377" s="165"/>
      <c r="O377" s="165"/>
      <c r="P377" s="166"/>
      <c r="Q377" s="166"/>
      <c r="R377" s="167"/>
      <c r="S377" s="167"/>
      <c r="T377" s="167"/>
      <c r="U377" s="167"/>
      <c r="V377" s="168"/>
      <c r="W377" s="167"/>
      <c r="X377" s="167"/>
    </row>
    <row r="378" spans="13:24" s="164" customFormat="1" x14ac:dyDescent="0.25">
      <c r="M378" s="165"/>
      <c r="N378" s="165"/>
      <c r="O378" s="165"/>
      <c r="P378" s="166"/>
      <c r="Q378" s="166"/>
      <c r="R378" s="167"/>
      <c r="S378" s="167"/>
      <c r="T378" s="167"/>
      <c r="U378" s="167"/>
      <c r="V378" s="168"/>
      <c r="W378" s="167"/>
      <c r="X378" s="167"/>
    </row>
    <row r="379" spans="13:24" s="164" customFormat="1" x14ac:dyDescent="0.25">
      <c r="M379" s="165"/>
      <c r="N379" s="165"/>
      <c r="O379" s="165"/>
      <c r="P379" s="166"/>
      <c r="Q379" s="166"/>
      <c r="R379" s="167"/>
      <c r="S379" s="167"/>
      <c r="T379" s="167"/>
      <c r="U379" s="167"/>
      <c r="V379" s="168"/>
      <c r="W379" s="167"/>
      <c r="X379" s="167"/>
    </row>
    <row r="380" spans="13:24" s="164" customFormat="1" x14ac:dyDescent="0.25">
      <c r="M380" s="165"/>
      <c r="N380" s="165"/>
      <c r="O380" s="165"/>
      <c r="P380" s="166"/>
      <c r="Q380" s="166"/>
      <c r="R380" s="167"/>
      <c r="S380" s="167"/>
      <c r="T380" s="167"/>
      <c r="U380" s="167"/>
      <c r="V380" s="168"/>
      <c r="W380" s="167"/>
      <c r="X380" s="167"/>
    </row>
    <row r="381" spans="13:24" s="164" customFormat="1" x14ac:dyDescent="0.25">
      <c r="M381" s="165"/>
      <c r="N381" s="165"/>
      <c r="O381" s="165"/>
      <c r="P381" s="166"/>
      <c r="Q381" s="166"/>
      <c r="R381" s="167"/>
      <c r="S381" s="167"/>
      <c r="T381" s="167"/>
      <c r="U381" s="167"/>
      <c r="V381" s="168"/>
      <c r="W381" s="167"/>
      <c r="X381" s="167"/>
    </row>
    <row r="382" spans="13:24" s="164" customFormat="1" x14ac:dyDescent="0.25">
      <c r="M382" s="165"/>
      <c r="N382" s="165"/>
      <c r="O382" s="165"/>
      <c r="P382" s="166"/>
      <c r="Q382" s="166"/>
      <c r="R382" s="167"/>
      <c r="S382" s="167"/>
      <c r="T382" s="167"/>
      <c r="U382" s="167"/>
      <c r="V382" s="168"/>
      <c r="W382" s="167"/>
      <c r="X382" s="167"/>
    </row>
    <row r="383" spans="13:24" s="164" customFormat="1" x14ac:dyDescent="0.25">
      <c r="M383" s="165"/>
      <c r="N383" s="165"/>
      <c r="O383" s="165"/>
      <c r="P383" s="166"/>
      <c r="Q383" s="166"/>
      <c r="R383" s="167"/>
      <c r="S383" s="167"/>
      <c r="T383" s="167"/>
      <c r="U383" s="167"/>
      <c r="V383" s="168"/>
      <c r="W383" s="167"/>
      <c r="X383" s="167"/>
    </row>
    <row r="384" spans="13:24" s="164" customFormat="1" x14ac:dyDescent="0.25">
      <c r="M384" s="165"/>
      <c r="N384" s="165"/>
      <c r="O384" s="165"/>
      <c r="P384" s="166"/>
      <c r="Q384" s="166"/>
      <c r="R384" s="167"/>
      <c r="S384" s="167"/>
      <c r="T384" s="167"/>
      <c r="U384" s="167"/>
      <c r="V384" s="168"/>
      <c r="W384" s="167"/>
      <c r="X384" s="167"/>
    </row>
    <row r="385" spans="13:24" s="164" customFormat="1" x14ac:dyDescent="0.25">
      <c r="M385" s="165"/>
      <c r="N385" s="165"/>
      <c r="O385" s="165"/>
      <c r="P385" s="166"/>
      <c r="Q385" s="166"/>
      <c r="R385" s="167"/>
      <c r="S385" s="167"/>
      <c r="T385" s="167"/>
      <c r="U385" s="167"/>
      <c r="V385" s="168"/>
      <c r="W385" s="167"/>
      <c r="X385" s="167"/>
    </row>
    <row r="386" spans="13:24" s="164" customFormat="1" x14ac:dyDescent="0.25">
      <c r="M386" s="165"/>
      <c r="N386" s="165"/>
      <c r="O386" s="165"/>
      <c r="P386" s="166"/>
      <c r="Q386" s="166"/>
      <c r="R386" s="167"/>
      <c r="S386" s="167"/>
      <c r="T386" s="167"/>
      <c r="U386" s="167"/>
      <c r="V386" s="168"/>
      <c r="W386" s="167"/>
      <c r="X386" s="167"/>
    </row>
    <row r="387" spans="13:24" s="164" customFormat="1" x14ac:dyDescent="0.25">
      <c r="M387" s="165"/>
      <c r="N387" s="165"/>
      <c r="O387" s="165"/>
      <c r="P387" s="166"/>
      <c r="Q387" s="166"/>
      <c r="R387" s="167"/>
      <c r="S387" s="167"/>
      <c r="T387" s="167"/>
      <c r="U387" s="167"/>
      <c r="V387" s="168"/>
      <c r="W387" s="167"/>
      <c r="X387" s="167"/>
    </row>
    <row r="388" spans="13:24" s="164" customFormat="1" x14ac:dyDescent="0.25">
      <c r="M388" s="165"/>
      <c r="N388" s="165"/>
      <c r="O388" s="165"/>
      <c r="P388" s="166"/>
      <c r="Q388" s="166"/>
      <c r="R388" s="167"/>
      <c r="S388" s="167"/>
      <c r="T388" s="167"/>
      <c r="U388" s="167"/>
      <c r="V388" s="168"/>
      <c r="W388" s="167"/>
      <c r="X388" s="167"/>
    </row>
    <row r="389" spans="13:24" s="164" customFormat="1" x14ac:dyDescent="0.25">
      <c r="M389" s="165"/>
      <c r="N389" s="165"/>
      <c r="O389" s="165"/>
      <c r="P389" s="166"/>
      <c r="Q389" s="166"/>
      <c r="R389" s="167"/>
      <c r="S389" s="167"/>
      <c r="T389" s="167"/>
      <c r="U389" s="167"/>
      <c r="V389" s="168"/>
      <c r="W389" s="167"/>
      <c r="X389" s="167"/>
    </row>
    <row r="390" spans="13:24" s="164" customFormat="1" x14ac:dyDescent="0.25">
      <c r="M390" s="165"/>
      <c r="N390" s="165"/>
      <c r="O390" s="165"/>
      <c r="P390" s="166"/>
      <c r="Q390" s="166"/>
      <c r="R390" s="167"/>
      <c r="S390" s="167"/>
      <c r="T390" s="167"/>
      <c r="U390" s="167"/>
      <c r="V390" s="168"/>
      <c r="W390" s="167"/>
      <c r="X390" s="167"/>
    </row>
    <row r="391" spans="13:24" s="164" customFormat="1" x14ac:dyDescent="0.25">
      <c r="M391" s="165"/>
      <c r="N391" s="165"/>
      <c r="O391" s="165"/>
      <c r="P391" s="166"/>
      <c r="Q391" s="166"/>
      <c r="R391" s="167"/>
      <c r="S391" s="167"/>
      <c r="T391" s="167"/>
      <c r="U391" s="167"/>
      <c r="V391" s="168"/>
      <c r="W391" s="167"/>
      <c r="X391" s="167"/>
    </row>
    <row r="392" spans="13:24" s="164" customFormat="1" x14ac:dyDescent="0.25">
      <c r="M392" s="165"/>
      <c r="N392" s="165"/>
      <c r="O392" s="165"/>
      <c r="P392" s="166"/>
      <c r="Q392" s="166"/>
      <c r="R392" s="167"/>
      <c r="S392" s="167"/>
      <c r="T392" s="167"/>
      <c r="U392" s="167"/>
      <c r="V392" s="168"/>
      <c r="W392" s="167"/>
      <c r="X392" s="167"/>
    </row>
    <row r="393" spans="13:24" s="164" customFormat="1" x14ac:dyDescent="0.25">
      <c r="M393" s="165"/>
      <c r="N393" s="165"/>
      <c r="O393" s="165"/>
      <c r="P393" s="166"/>
      <c r="Q393" s="166"/>
      <c r="R393" s="167"/>
      <c r="S393" s="167"/>
      <c r="T393" s="167"/>
      <c r="U393" s="167"/>
      <c r="V393" s="168"/>
      <c r="W393" s="167"/>
      <c r="X393" s="167"/>
    </row>
    <row r="394" spans="13:24" s="164" customFormat="1" x14ac:dyDescent="0.25">
      <c r="M394" s="165"/>
      <c r="N394" s="165"/>
      <c r="O394" s="165"/>
      <c r="P394" s="166"/>
      <c r="Q394" s="166"/>
      <c r="R394" s="167"/>
      <c r="S394" s="167"/>
      <c r="T394" s="167"/>
      <c r="U394" s="167"/>
      <c r="V394" s="168"/>
      <c r="W394" s="167"/>
      <c r="X394" s="167"/>
    </row>
    <row r="395" spans="13:24" s="164" customFormat="1" x14ac:dyDescent="0.25">
      <c r="M395" s="165"/>
      <c r="N395" s="165"/>
      <c r="O395" s="165"/>
      <c r="P395" s="166"/>
      <c r="Q395" s="166"/>
      <c r="R395" s="167"/>
      <c r="S395" s="167"/>
      <c r="T395" s="167"/>
      <c r="U395" s="167"/>
      <c r="V395" s="168"/>
      <c r="W395" s="167"/>
      <c r="X395" s="167"/>
    </row>
    <row r="396" spans="13:24" s="164" customFormat="1" x14ac:dyDescent="0.25">
      <c r="M396" s="165"/>
      <c r="N396" s="165"/>
      <c r="O396" s="165"/>
      <c r="P396" s="166"/>
      <c r="Q396" s="166"/>
      <c r="R396" s="167"/>
      <c r="S396" s="167"/>
      <c r="T396" s="167"/>
      <c r="U396" s="167"/>
      <c r="V396" s="168"/>
      <c r="W396" s="167"/>
      <c r="X396" s="167"/>
    </row>
    <row r="397" spans="13:24" s="164" customFormat="1" x14ac:dyDescent="0.25">
      <c r="M397" s="165"/>
      <c r="N397" s="165"/>
      <c r="O397" s="165"/>
      <c r="P397" s="166"/>
      <c r="Q397" s="166"/>
      <c r="R397" s="167"/>
      <c r="S397" s="167"/>
      <c r="T397" s="167"/>
      <c r="U397" s="167"/>
      <c r="V397" s="168"/>
      <c r="W397" s="167"/>
      <c r="X397" s="167"/>
    </row>
    <row r="398" spans="13:24" s="164" customFormat="1" x14ac:dyDescent="0.25">
      <c r="M398" s="165"/>
      <c r="N398" s="165"/>
      <c r="O398" s="165"/>
      <c r="P398" s="166"/>
      <c r="Q398" s="166"/>
      <c r="R398" s="167"/>
      <c r="S398" s="167"/>
      <c r="T398" s="167"/>
      <c r="U398" s="167"/>
      <c r="V398" s="168"/>
      <c r="W398" s="167"/>
      <c r="X398" s="167"/>
    </row>
    <row r="399" spans="13:24" s="164" customFormat="1" x14ac:dyDescent="0.25">
      <c r="M399" s="165"/>
      <c r="N399" s="165"/>
      <c r="O399" s="165"/>
      <c r="P399" s="166"/>
      <c r="Q399" s="166"/>
      <c r="R399" s="167"/>
      <c r="S399" s="167"/>
      <c r="T399" s="167"/>
      <c r="U399" s="167"/>
      <c r="V399" s="168"/>
      <c r="W399" s="167"/>
      <c r="X399" s="167"/>
    </row>
    <row r="400" spans="13:24" s="164" customFormat="1" x14ac:dyDescent="0.25">
      <c r="M400" s="165"/>
      <c r="N400" s="165"/>
      <c r="O400" s="165"/>
      <c r="P400" s="166"/>
      <c r="Q400" s="166"/>
      <c r="R400" s="167"/>
      <c r="S400" s="167"/>
      <c r="T400" s="167"/>
      <c r="U400" s="167"/>
      <c r="V400" s="168"/>
      <c r="W400" s="167"/>
      <c r="X400" s="167"/>
    </row>
    <row r="401" spans="13:24" s="164" customFormat="1" x14ac:dyDescent="0.25">
      <c r="M401" s="165"/>
      <c r="N401" s="165"/>
      <c r="O401" s="165"/>
      <c r="P401" s="166"/>
      <c r="Q401" s="166"/>
      <c r="R401" s="167"/>
      <c r="S401" s="167"/>
      <c r="T401" s="167"/>
      <c r="U401" s="167"/>
      <c r="V401" s="168"/>
      <c r="W401" s="167"/>
      <c r="X401" s="167"/>
    </row>
    <row r="402" spans="13:24" s="164" customFormat="1" x14ac:dyDescent="0.25">
      <c r="M402" s="165"/>
      <c r="N402" s="165"/>
      <c r="O402" s="165"/>
      <c r="P402" s="166"/>
      <c r="Q402" s="166"/>
      <c r="R402" s="167"/>
      <c r="S402" s="167"/>
      <c r="T402" s="167"/>
      <c r="U402" s="167"/>
      <c r="V402" s="168"/>
      <c r="W402" s="167"/>
      <c r="X402" s="167"/>
    </row>
    <row r="403" spans="13:24" s="164" customFormat="1" x14ac:dyDescent="0.25">
      <c r="M403" s="165"/>
      <c r="N403" s="165"/>
      <c r="O403" s="165"/>
      <c r="P403" s="166"/>
      <c r="Q403" s="166"/>
      <c r="R403" s="167"/>
      <c r="S403" s="167"/>
      <c r="T403" s="167"/>
      <c r="U403" s="167"/>
      <c r="V403" s="168"/>
      <c r="W403" s="167"/>
      <c r="X403" s="167"/>
    </row>
    <row r="404" spans="13:24" s="164" customFormat="1" x14ac:dyDescent="0.25">
      <c r="M404" s="165"/>
      <c r="N404" s="165"/>
      <c r="O404" s="165"/>
      <c r="P404" s="166"/>
      <c r="Q404" s="166"/>
      <c r="R404" s="167"/>
      <c r="S404" s="167"/>
      <c r="T404" s="167"/>
      <c r="U404" s="167"/>
      <c r="V404" s="168"/>
      <c r="W404" s="167"/>
      <c r="X404" s="167"/>
    </row>
    <row r="405" spans="13:24" s="164" customFormat="1" x14ac:dyDescent="0.25">
      <c r="M405" s="165"/>
      <c r="N405" s="165"/>
      <c r="O405" s="165"/>
      <c r="P405" s="166"/>
      <c r="Q405" s="166"/>
      <c r="R405" s="167"/>
      <c r="S405" s="167"/>
      <c r="T405" s="167"/>
      <c r="U405" s="167"/>
      <c r="V405" s="168"/>
      <c r="W405" s="167"/>
      <c r="X405" s="167"/>
    </row>
    <row r="406" spans="13:24" s="164" customFormat="1" x14ac:dyDescent="0.25">
      <c r="M406" s="165"/>
      <c r="N406" s="165"/>
      <c r="O406" s="165"/>
      <c r="P406" s="166"/>
      <c r="Q406" s="166"/>
      <c r="R406" s="167"/>
      <c r="S406" s="167"/>
      <c r="T406" s="167"/>
      <c r="U406" s="167"/>
      <c r="V406" s="168"/>
      <c r="W406" s="167"/>
      <c r="X406" s="167"/>
    </row>
    <row r="407" spans="13:24" s="164" customFormat="1" x14ac:dyDescent="0.25">
      <c r="M407" s="165"/>
      <c r="N407" s="165"/>
      <c r="O407" s="165"/>
      <c r="P407" s="166"/>
      <c r="Q407" s="166"/>
      <c r="R407" s="167"/>
      <c r="S407" s="167"/>
      <c r="T407" s="167"/>
      <c r="U407" s="167"/>
      <c r="V407" s="168"/>
      <c r="W407" s="167"/>
      <c r="X407" s="167"/>
    </row>
    <row r="408" spans="13:24" s="164" customFormat="1" x14ac:dyDescent="0.25">
      <c r="M408" s="165"/>
      <c r="N408" s="165"/>
      <c r="O408" s="165"/>
      <c r="P408" s="166"/>
      <c r="Q408" s="166"/>
      <c r="R408" s="167"/>
      <c r="S408" s="167"/>
      <c r="T408" s="167"/>
      <c r="U408" s="167"/>
      <c r="V408" s="168"/>
      <c r="W408" s="167"/>
      <c r="X408" s="167"/>
    </row>
    <row r="409" spans="13:24" s="164" customFormat="1" x14ac:dyDescent="0.25">
      <c r="M409" s="165"/>
      <c r="N409" s="165"/>
      <c r="O409" s="165"/>
      <c r="P409" s="166"/>
      <c r="Q409" s="166"/>
      <c r="R409" s="167"/>
      <c r="S409" s="167"/>
      <c r="T409" s="167"/>
      <c r="U409" s="167"/>
      <c r="V409" s="168"/>
      <c r="W409" s="167"/>
      <c r="X409" s="167"/>
    </row>
    <row r="410" spans="13:24" s="164" customFormat="1" x14ac:dyDescent="0.25">
      <c r="M410" s="165"/>
      <c r="N410" s="165"/>
      <c r="O410" s="165"/>
      <c r="P410" s="166"/>
      <c r="Q410" s="166"/>
      <c r="R410" s="167"/>
      <c r="S410" s="167"/>
      <c r="T410" s="167"/>
      <c r="U410" s="167"/>
      <c r="V410" s="168"/>
      <c r="W410" s="167"/>
      <c r="X410" s="167"/>
    </row>
    <row r="411" spans="13:24" s="164" customFormat="1" x14ac:dyDescent="0.25">
      <c r="M411" s="165"/>
      <c r="N411" s="165"/>
      <c r="O411" s="165"/>
      <c r="P411" s="166"/>
      <c r="Q411" s="166"/>
      <c r="R411" s="167"/>
      <c r="S411" s="167"/>
      <c r="T411" s="167"/>
      <c r="U411" s="167"/>
      <c r="V411" s="168"/>
      <c r="W411" s="167"/>
      <c r="X411" s="167"/>
    </row>
    <row r="412" spans="13:24" s="164" customFormat="1" x14ac:dyDescent="0.25">
      <c r="M412" s="165"/>
      <c r="N412" s="165"/>
      <c r="O412" s="165"/>
      <c r="P412" s="166"/>
      <c r="Q412" s="166"/>
      <c r="R412" s="167"/>
      <c r="S412" s="167"/>
      <c r="T412" s="167"/>
      <c r="U412" s="167"/>
      <c r="V412" s="168"/>
      <c r="W412" s="167"/>
      <c r="X412" s="167"/>
    </row>
    <row r="413" spans="13:24" s="164" customFormat="1" x14ac:dyDescent="0.25">
      <c r="M413" s="165"/>
      <c r="N413" s="165"/>
      <c r="O413" s="165"/>
      <c r="P413" s="166"/>
      <c r="Q413" s="166"/>
      <c r="R413" s="167"/>
      <c r="S413" s="167"/>
      <c r="T413" s="167"/>
      <c r="U413" s="167"/>
      <c r="V413" s="168"/>
      <c r="W413" s="167"/>
      <c r="X413" s="167"/>
    </row>
    <row r="414" spans="13:24" s="164" customFormat="1" x14ac:dyDescent="0.25">
      <c r="M414" s="165"/>
      <c r="N414" s="165"/>
      <c r="O414" s="165"/>
      <c r="P414" s="166"/>
      <c r="Q414" s="166"/>
      <c r="R414" s="167"/>
      <c r="S414" s="167"/>
      <c r="T414" s="167"/>
      <c r="U414" s="167"/>
      <c r="V414" s="168"/>
      <c r="W414" s="167"/>
      <c r="X414" s="167"/>
    </row>
    <row r="415" spans="13:24" s="164" customFormat="1" x14ac:dyDescent="0.25">
      <c r="M415" s="165"/>
      <c r="N415" s="165"/>
      <c r="O415" s="165"/>
      <c r="P415" s="166"/>
      <c r="Q415" s="166"/>
      <c r="R415" s="167"/>
      <c r="S415" s="167"/>
      <c r="T415" s="167"/>
      <c r="U415" s="167"/>
      <c r="V415" s="168"/>
      <c r="W415" s="167"/>
      <c r="X415" s="167"/>
    </row>
    <row r="416" spans="13:24" s="164" customFormat="1" x14ac:dyDescent="0.25">
      <c r="M416" s="165"/>
      <c r="N416" s="165"/>
      <c r="O416" s="165"/>
      <c r="P416" s="166"/>
      <c r="Q416" s="166"/>
      <c r="R416" s="167"/>
      <c r="S416" s="167"/>
      <c r="T416" s="167"/>
      <c r="U416" s="167"/>
      <c r="V416" s="168"/>
      <c r="W416" s="167"/>
      <c r="X416" s="167"/>
    </row>
    <row r="417" spans="13:24" s="164" customFormat="1" x14ac:dyDescent="0.25">
      <c r="M417" s="165"/>
      <c r="N417" s="165"/>
      <c r="O417" s="165"/>
      <c r="P417" s="166"/>
      <c r="Q417" s="166"/>
      <c r="R417" s="167"/>
      <c r="S417" s="167"/>
      <c r="T417" s="167"/>
      <c r="U417" s="167"/>
      <c r="V417" s="168"/>
      <c r="W417" s="167"/>
      <c r="X417" s="167"/>
    </row>
    <row r="418" spans="13:24" s="164" customFormat="1" x14ac:dyDescent="0.25">
      <c r="M418" s="165"/>
      <c r="N418" s="165"/>
      <c r="O418" s="165"/>
      <c r="P418" s="166"/>
      <c r="Q418" s="166"/>
      <c r="R418" s="167"/>
      <c r="S418" s="167"/>
      <c r="T418" s="167"/>
      <c r="U418" s="167"/>
      <c r="V418" s="168"/>
      <c r="W418" s="167"/>
      <c r="X418" s="167"/>
    </row>
    <row r="419" spans="13:24" s="164" customFormat="1" x14ac:dyDescent="0.25">
      <c r="M419" s="165"/>
      <c r="N419" s="165"/>
      <c r="O419" s="165"/>
      <c r="P419" s="166"/>
      <c r="Q419" s="166"/>
      <c r="R419" s="167"/>
      <c r="S419" s="167"/>
      <c r="T419" s="167"/>
      <c r="U419" s="167"/>
      <c r="V419" s="168"/>
      <c r="W419" s="167"/>
      <c r="X419" s="167"/>
    </row>
    <row r="420" spans="13:24" s="164" customFormat="1" x14ac:dyDescent="0.25">
      <c r="M420" s="165"/>
      <c r="N420" s="165"/>
      <c r="O420" s="165"/>
      <c r="P420" s="166"/>
      <c r="Q420" s="166"/>
      <c r="R420" s="167"/>
      <c r="S420" s="167"/>
      <c r="T420" s="167"/>
      <c r="U420" s="167"/>
      <c r="V420" s="168"/>
      <c r="W420" s="167"/>
      <c r="X420" s="167"/>
    </row>
    <row r="421" spans="13:24" s="164" customFormat="1" x14ac:dyDescent="0.25">
      <c r="M421" s="165"/>
      <c r="N421" s="165"/>
      <c r="O421" s="165"/>
      <c r="P421" s="166"/>
      <c r="Q421" s="166"/>
      <c r="R421" s="167"/>
      <c r="S421" s="167"/>
      <c r="T421" s="167"/>
      <c r="U421" s="167"/>
      <c r="V421" s="168"/>
      <c r="W421" s="167"/>
      <c r="X421" s="167"/>
    </row>
    <row r="422" spans="13:24" s="164" customFormat="1" x14ac:dyDescent="0.25">
      <c r="M422" s="165"/>
      <c r="N422" s="165"/>
      <c r="O422" s="165"/>
      <c r="P422" s="166"/>
      <c r="Q422" s="166"/>
      <c r="R422" s="167"/>
      <c r="S422" s="167"/>
      <c r="T422" s="167"/>
      <c r="U422" s="167"/>
      <c r="V422" s="168"/>
      <c r="W422" s="167"/>
      <c r="X422" s="167"/>
    </row>
    <row r="423" spans="13:24" s="164" customFormat="1" x14ac:dyDescent="0.25">
      <c r="M423" s="165"/>
      <c r="N423" s="165"/>
      <c r="O423" s="165"/>
      <c r="P423" s="166"/>
      <c r="Q423" s="166"/>
      <c r="R423" s="167"/>
      <c r="S423" s="167"/>
      <c r="T423" s="167"/>
      <c r="U423" s="167"/>
      <c r="V423" s="168"/>
      <c r="W423" s="167"/>
      <c r="X423" s="167"/>
    </row>
    <row r="424" spans="13:24" s="164" customFormat="1" x14ac:dyDescent="0.25">
      <c r="M424" s="165"/>
      <c r="N424" s="165"/>
      <c r="O424" s="165"/>
      <c r="P424" s="166"/>
      <c r="Q424" s="166"/>
      <c r="R424" s="167"/>
      <c r="S424" s="167"/>
      <c r="T424" s="167"/>
      <c r="U424" s="167"/>
      <c r="V424" s="168"/>
      <c r="W424" s="167"/>
      <c r="X424" s="167"/>
    </row>
    <row r="425" spans="13:24" s="164" customFormat="1" x14ac:dyDescent="0.25">
      <c r="M425" s="165"/>
      <c r="N425" s="165"/>
      <c r="O425" s="165"/>
      <c r="P425" s="166"/>
      <c r="Q425" s="166"/>
      <c r="R425" s="167"/>
      <c r="S425" s="167"/>
      <c r="T425" s="167"/>
      <c r="U425" s="167"/>
      <c r="V425" s="168"/>
      <c r="W425" s="167"/>
      <c r="X425" s="167"/>
    </row>
    <row r="426" spans="13:24" s="164" customFormat="1" x14ac:dyDescent="0.25">
      <c r="M426" s="165"/>
      <c r="N426" s="165"/>
      <c r="O426" s="165"/>
      <c r="P426" s="166"/>
      <c r="Q426" s="166"/>
      <c r="R426" s="167"/>
      <c r="S426" s="167"/>
      <c r="T426" s="167"/>
      <c r="U426" s="167"/>
      <c r="V426" s="168"/>
      <c r="W426" s="167"/>
      <c r="X426" s="167"/>
    </row>
    <row r="427" spans="13:24" s="164" customFormat="1" x14ac:dyDescent="0.25">
      <c r="M427" s="165"/>
      <c r="N427" s="165"/>
      <c r="O427" s="165"/>
      <c r="P427" s="166"/>
      <c r="Q427" s="166"/>
      <c r="R427" s="167"/>
      <c r="S427" s="167"/>
      <c r="T427" s="167"/>
      <c r="U427" s="167"/>
      <c r="V427" s="168"/>
      <c r="W427" s="167"/>
      <c r="X427" s="167"/>
    </row>
    <row r="428" spans="13:24" s="164" customFormat="1" x14ac:dyDescent="0.25">
      <c r="M428" s="165"/>
      <c r="N428" s="165"/>
      <c r="O428" s="165"/>
      <c r="P428" s="166"/>
      <c r="Q428" s="166"/>
      <c r="R428" s="167"/>
      <c r="S428" s="167"/>
      <c r="T428" s="167"/>
      <c r="U428" s="167"/>
      <c r="V428" s="168"/>
      <c r="W428" s="167"/>
      <c r="X428" s="167"/>
    </row>
    <row r="429" spans="13:24" s="164" customFormat="1" x14ac:dyDescent="0.25">
      <c r="M429" s="165"/>
      <c r="N429" s="165"/>
      <c r="O429" s="165"/>
      <c r="P429" s="166"/>
      <c r="Q429" s="166"/>
      <c r="R429" s="167"/>
      <c r="S429" s="167"/>
      <c r="T429" s="167"/>
      <c r="U429" s="167"/>
      <c r="V429" s="168"/>
      <c r="W429" s="167"/>
      <c r="X429" s="167"/>
    </row>
    <row r="430" spans="13:24" s="164" customFormat="1" x14ac:dyDescent="0.25">
      <c r="M430" s="165"/>
      <c r="N430" s="165"/>
      <c r="O430" s="165"/>
      <c r="P430" s="166"/>
      <c r="Q430" s="166"/>
      <c r="R430" s="167"/>
      <c r="S430" s="167"/>
      <c r="T430" s="167"/>
      <c r="U430" s="167"/>
      <c r="V430" s="168"/>
      <c r="W430" s="167"/>
      <c r="X430" s="167"/>
    </row>
    <row r="431" spans="13:24" s="164" customFormat="1" x14ac:dyDescent="0.25">
      <c r="M431" s="165"/>
      <c r="N431" s="165"/>
      <c r="O431" s="165"/>
      <c r="P431" s="166"/>
      <c r="Q431" s="166"/>
      <c r="R431" s="167"/>
      <c r="S431" s="167"/>
      <c r="T431" s="167"/>
      <c r="U431" s="167"/>
      <c r="V431" s="168"/>
      <c r="W431" s="167"/>
      <c r="X431" s="167"/>
    </row>
    <row r="432" spans="13:24" s="164" customFormat="1" x14ac:dyDescent="0.25">
      <c r="M432" s="165"/>
      <c r="N432" s="165"/>
      <c r="O432" s="165"/>
      <c r="P432" s="166"/>
      <c r="Q432" s="166"/>
      <c r="R432" s="167"/>
      <c r="S432" s="167"/>
      <c r="T432" s="167"/>
      <c r="U432" s="167"/>
      <c r="V432" s="168"/>
      <c r="W432" s="167"/>
      <c r="X432" s="167"/>
    </row>
    <row r="433" spans="13:24" s="164" customFormat="1" x14ac:dyDescent="0.25">
      <c r="M433" s="165"/>
      <c r="N433" s="165"/>
      <c r="O433" s="165"/>
      <c r="P433" s="166"/>
      <c r="Q433" s="166"/>
      <c r="R433" s="167"/>
      <c r="S433" s="167"/>
      <c r="T433" s="167"/>
      <c r="U433" s="167"/>
      <c r="V433" s="168"/>
      <c r="W433" s="167"/>
      <c r="X433" s="167"/>
    </row>
    <row r="434" spans="13:24" s="164" customFormat="1" x14ac:dyDescent="0.25">
      <c r="M434" s="165"/>
      <c r="N434" s="165"/>
      <c r="O434" s="165"/>
      <c r="P434" s="166"/>
      <c r="Q434" s="166"/>
      <c r="R434" s="167"/>
      <c r="S434" s="167"/>
      <c r="T434" s="167"/>
      <c r="U434" s="167"/>
      <c r="V434" s="168"/>
      <c r="W434" s="167"/>
      <c r="X434" s="167"/>
    </row>
    <row r="435" spans="13:24" s="164" customFormat="1" x14ac:dyDescent="0.25">
      <c r="M435" s="165"/>
      <c r="N435" s="165"/>
      <c r="O435" s="165"/>
      <c r="P435" s="166"/>
      <c r="Q435" s="166"/>
      <c r="R435" s="167"/>
      <c r="S435" s="167"/>
      <c r="T435" s="167"/>
      <c r="U435" s="167"/>
      <c r="V435" s="168"/>
      <c r="W435" s="167"/>
      <c r="X435" s="167"/>
    </row>
    <row r="436" spans="13:24" s="164" customFormat="1" x14ac:dyDescent="0.25">
      <c r="M436" s="165"/>
      <c r="N436" s="165"/>
      <c r="O436" s="165"/>
      <c r="P436" s="166"/>
      <c r="Q436" s="166"/>
      <c r="R436" s="167"/>
      <c r="S436" s="167"/>
      <c r="T436" s="167"/>
      <c r="U436" s="167"/>
      <c r="V436" s="168"/>
      <c r="W436" s="167"/>
      <c r="X436" s="167"/>
    </row>
    <row r="437" spans="13:24" s="164" customFormat="1" x14ac:dyDescent="0.25">
      <c r="M437" s="165"/>
      <c r="N437" s="165"/>
      <c r="O437" s="165"/>
      <c r="P437" s="166"/>
      <c r="Q437" s="166"/>
      <c r="R437" s="167"/>
      <c r="S437" s="167"/>
      <c r="T437" s="167"/>
      <c r="U437" s="167"/>
      <c r="V437" s="168"/>
      <c r="W437" s="167"/>
      <c r="X437" s="167"/>
    </row>
    <row r="438" spans="13:24" s="164" customFormat="1" x14ac:dyDescent="0.25">
      <c r="M438" s="165"/>
      <c r="N438" s="165"/>
      <c r="O438" s="165"/>
      <c r="P438" s="166"/>
      <c r="Q438" s="166"/>
      <c r="R438" s="167"/>
      <c r="S438" s="167"/>
      <c r="T438" s="167"/>
      <c r="U438" s="167"/>
      <c r="V438" s="168"/>
      <c r="W438" s="167"/>
      <c r="X438" s="167"/>
    </row>
    <row r="439" spans="13:24" s="164" customFormat="1" x14ac:dyDescent="0.25">
      <c r="M439" s="165"/>
      <c r="N439" s="165"/>
      <c r="O439" s="165"/>
      <c r="P439" s="166"/>
      <c r="Q439" s="166"/>
      <c r="R439" s="167"/>
      <c r="S439" s="167"/>
      <c r="T439" s="167"/>
      <c r="U439" s="167"/>
      <c r="V439" s="168"/>
      <c r="W439" s="167"/>
      <c r="X439" s="167"/>
    </row>
    <row r="440" spans="13:24" s="164" customFormat="1" x14ac:dyDescent="0.25">
      <c r="M440" s="165"/>
      <c r="N440" s="165"/>
      <c r="O440" s="165"/>
      <c r="P440" s="166"/>
      <c r="Q440" s="166"/>
      <c r="R440" s="167"/>
      <c r="S440" s="167"/>
      <c r="T440" s="167"/>
      <c r="U440" s="167"/>
      <c r="V440" s="168"/>
      <c r="W440" s="167"/>
      <c r="X440" s="167"/>
    </row>
    <row r="441" spans="13:24" s="164" customFormat="1" x14ac:dyDescent="0.25">
      <c r="M441" s="165"/>
      <c r="N441" s="165"/>
      <c r="O441" s="165"/>
      <c r="P441" s="166"/>
      <c r="Q441" s="166"/>
      <c r="R441" s="167"/>
      <c r="S441" s="167"/>
      <c r="T441" s="167"/>
      <c r="U441" s="167"/>
      <c r="V441" s="168"/>
      <c r="W441" s="167"/>
      <c r="X441" s="167"/>
    </row>
    <row r="442" spans="13:24" s="164" customFormat="1" x14ac:dyDescent="0.25">
      <c r="M442" s="165"/>
      <c r="N442" s="165"/>
      <c r="O442" s="165"/>
      <c r="P442" s="166"/>
      <c r="Q442" s="166"/>
      <c r="R442" s="167"/>
      <c r="S442" s="167"/>
      <c r="T442" s="167"/>
      <c r="U442" s="167"/>
      <c r="V442" s="168"/>
      <c r="W442" s="167"/>
      <c r="X442" s="167"/>
    </row>
    <row r="443" spans="13:24" s="164" customFormat="1" x14ac:dyDescent="0.25">
      <c r="M443" s="165"/>
      <c r="N443" s="165"/>
      <c r="O443" s="165"/>
      <c r="P443" s="166"/>
      <c r="Q443" s="166"/>
      <c r="R443" s="167"/>
      <c r="S443" s="167"/>
      <c r="T443" s="167"/>
      <c r="U443" s="167"/>
      <c r="V443" s="168"/>
      <c r="W443" s="167"/>
      <c r="X443" s="167"/>
    </row>
    <row r="444" spans="13:24" s="164" customFormat="1" x14ac:dyDescent="0.25">
      <c r="M444" s="165"/>
      <c r="N444" s="165"/>
      <c r="O444" s="165"/>
      <c r="P444" s="166"/>
      <c r="Q444" s="166"/>
      <c r="R444" s="167"/>
      <c r="S444" s="167"/>
      <c r="T444" s="167"/>
      <c r="U444" s="167"/>
      <c r="V444" s="168"/>
      <c r="W444" s="167"/>
      <c r="X444" s="167"/>
    </row>
    <row r="445" spans="13:24" s="164" customFormat="1" x14ac:dyDescent="0.25">
      <c r="M445" s="165"/>
      <c r="N445" s="165"/>
      <c r="O445" s="165"/>
      <c r="P445" s="166"/>
      <c r="Q445" s="166"/>
      <c r="R445" s="167"/>
      <c r="S445" s="167"/>
      <c r="T445" s="167"/>
      <c r="U445" s="167"/>
      <c r="V445" s="168"/>
      <c r="W445" s="167"/>
      <c r="X445" s="167"/>
    </row>
    <row r="446" spans="13:24" s="164" customFormat="1" x14ac:dyDescent="0.25">
      <c r="M446" s="165"/>
      <c r="N446" s="165"/>
      <c r="O446" s="165"/>
      <c r="P446" s="166"/>
      <c r="Q446" s="166"/>
      <c r="R446" s="167"/>
      <c r="S446" s="167"/>
      <c r="T446" s="167"/>
      <c r="U446" s="167"/>
      <c r="V446" s="168"/>
      <c r="W446" s="167"/>
      <c r="X446" s="167"/>
    </row>
    <row r="447" spans="13:24" s="164" customFormat="1" x14ac:dyDescent="0.25">
      <c r="M447" s="165"/>
      <c r="N447" s="165"/>
      <c r="O447" s="165"/>
      <c r="P447" s="166"/>
      <c r="Q447" s="166"/>
      <c r="R447" s="167"/>
      <c r="S447" s="167"/>
      <c r="T447" s="167"/>
      <c r="U447" s="167"/>
      <c r="V447" s="168"/>
      <c r="W447" s="167"/>
      <c r="X447" s="167"/>
    </row>
    <row r="448" spans="13:24" s="164" customFormat="1" x14ac:dyDescent="0.25">
      <c r="M448" s="165"/>
      <c r="N448" s="165"/>
      <c r="O448" s="165"/>
      <c r="P448" s="166"/>
      <c r="Q448" s="166"/>
      <c r="R448" s="167"/>
      <c r="S448" s="167"/>
      <c r="T448" s="167"/>
      <c r="U448" s="167"/>
      <c r="V448" s="168"/>
      <c r="W448" s="167"/>
      <c r="X448" s="167"/>
    </row>
    <row r="449" spans="13:24" s="164" customFormat="1" x14ac:dyDescent="0.25">
      <c r="M449" s="165"/>
      <c r="N449" s="165"/>
      <c r="O449" s="165"/>
      <c r="P449" s="166"/>
      <c r="Q449" s="166"/>
      <c r="R449" s="167"/>
      <c r="S449" s="167"/>
      <c r="T449" s="167"/>
      <c r="U449" s="167"/>
      <c r="V449" s="168"/>
      <c r="W449" s="167"/>
      <c r="X449" s="167"/>
    </row>
    <row r="450" spans="13:24" s="164" customFormat="1" x14ac:dyDescent="0.25">
      <c r="M450" s="165"/>
      <c r="N450" s="165"/>
      <c r="O450" s="165"/>
      <c r="P450" s="166"/>
      <c r="Q450" s="166"/>
      <c r="R450" s="167"/>
      <c r="S450" s="167"/>
      <c r="T450" s="167"/>
      <c r="U450" s="167"/>
      <c r="V450" s="168"/>
      <c r="W450" s="167"/>
      <c r="X450" s="167"/>
    </row>
    <row r="451" spans="13:24" s="164" customFormat="1" x14ac:dyDescent="0.25">
      <c r="M451" s="165"/>
      <c r="N451" s="165"/>
      <c r="O451" s="165"/>
      <c r="P451" s="166"/>
      <c r="Q451" s="166"/>
      <c r="R451" s="167"/>
      <c r="S451" s="167"/>
      <c r="T451" s="167"/>
      <c r="U451" s="167"/>
      <c r="V451" s="168"/>
      <c r="W451" s="167"/>
      <c r="X451" s="167"/>
    </row>
    <row r="452" spans="13:24" s="164" customFormat="1" x14ac:dyDescent="0.25">
      <c r="M452" s="165"/>
      <c r="N452" s="165"/>
      <c r="O452" s="165"/>
      <c r="P452" s="166"/>
      <c r="Q452" s="166"/>
      <c r="R452" s="167"/>
      <c r="S452" s="167"/>
      <c r="T452" s="167"/>
      <c r="U452" s="167"/>
      <c r="V452" s="168"/>
      <c r="W452" s="167"/>
      <c r="X452" s="167"/>
    </row>
    <row r="453" spans="13:24" s="164" customFormat="1" x14ac:dyDescent="0.25">
      <c r="M453" s="165"/>
      <c r="N453" s="165"/>
      <c r="O453" s="165"/>
      <c r="P453" s="166"/>
      <c r="Q453" s="166"/>
      <c r="R453" s="167"/>
      <c r="S453" s="167"/>
      <c r="T453" s="167"/>
      <c r="U453" s="167"/>
      <c r="V453" s="168"/>
      <c r="W453" s="167"/>
      <c r="X453" s="167"/>
    </row>
    <row r="454" spans="13:24" s="164" customFormat="1" x14ac:dyDescent="0.25">
      <c r="M454" s="165"/>
      <c r="N454" s="165"/>
      <c r="O454" s="165"/>
      <c r="P454" s="166"/>
      <c r="Q454" s="166"/>
      <c r="R454" s="167"/>
      <c r="S454" s="167"/>
      <c r="T454" s="167"/>
      <c r="U454" s="167"/>
      <c r="V454" s="168"/>
      <c r="W454" s="167"/>
      <c r="X454" s="167"/>
    </row>
    <row r="455" spans="13:24" s="164" customFormat="1" x14ac:dyDescent="0.25">
      <c r="M455" s="165"/>
      <c r="N455" s="165"/>
      <c r="O455" s="165"/>
      <c r="P455" s="166"/>
      <c r="Q455" s="166"/>
      <c r="R455" s="167"/>
      <c r="S455" s="167"/>
      <c r="T455" s="167"/>
      <c r="U455" s="167"/>
      <c r="V455" s="168"/>
      <c r="W455" s="167"/>
      <c r="X455" s="167"/>
    </row>
    <row r="456" spans="13:24" s="164" customFormat="1" x14ac:dyDescent="0.25">
      <c r="M456" s="165"/>
      <c r="N456" s="165"/>
      <c r="O456" s="165"/>
      <c r="P456" s="166"/>
      <c r="Q456" s="166"/>
      <c r="R456" s="167"/>
      <c r="S456" s="167"/>
      <c r="T456" s="167"/>
      <c r="U456" s="167"/>
      <c r="V456" s="168"/>
      <c r="W456" s="167"/>
      <c r="X456" s="167"/>
    </row>
    <row r="457" spans="13:24" s="164" customFormat="1" x14ac:dyDescent="0.25">
      <c r="M457" s="165"/>
      <c r="N457" s="165"/>
      <c r="O457" s="165"/>
      <c r="P457" s="166"/>
      <c r="Q457" s="166"/>
      <c r="R457" s="167"/>
      <c r="S457" s="167"/>
      <c r="T457" s="167"/>
      <c r="U457" s="167"/>
      <c r="V457" s="168"/>
      <c r="W457" s="167"/>
      <c r="X457" s="167"/>
    </row>
    <row r="458" spans="13:24" s="164" customFormat="1" x14ac:dyDescent="0.25">
      <c r="M458" s="165"/>
      <c r="N458" s="165"/>
      <c r="O458" s="165"/>
      <c r="P458" s="166"/>
      <c r="Q458" s="166"/>
      <c r="R458" s="167"/>
      <c r="S458" s="167"/>
      <c r="T458" s="167"/>
      <c r="U458" s="167"/>
      <c r="V458" s="168"/>
      <c r="W458" s="167"/>
      <c r="X458" s="167"/>
    </row>
    <row r="459" spans="13:24" s="164" customFormat="1" x14ac:dyDescent="0.25">
      <c r="M459" s="165"/>
      <c r="N459" s="165"/>
      <c r="O459" s="165"/>
      <c r="P459" s="166"/>
      <c r="Q459" s="166"/>
      <c r="R459" s="167"/>
      <c r="S459" s="167"/>
      <c r="T459" s="167"/>
      <c r="U459" s="167"/>
      <c r="V459" s="168"/>
      <c r="W459" s="167"/>
      <c r="X459" s="167"/>
    </row>
    <row r="460" spans="13:24" s="164" customFormat="1" x14ac:dyDescent="0.25">
      <c r="M460" s="165"/>
      <c r="N460" s="165"/>
      <c r="O460" s="165"/>
      <c r="P460" s="166"/>
      <c r="Q460" s="166"/>
      <c r="R460" s="167"/>
      <c r="S460" s="167"/>
      <c r="T460" s="167"/>
      <c r="U460" s="167"/>
      <c r="V460" s="168"/>
      <c r="W460" s="167"/>
      <c r="X460" s="167"/>
    </row>
    <row r="461" spans="13:24" s="164" customFormat="1" x14ac:dyDescent="0.25">
      <c r="M461" s="165"/>
      <c r="N461" s="165"/>
      <c r="O461" s="165"/>
      <c r="P461" s="166"/>
      <c r="Q461" s="166"/>
      <c r="R461" s="167"/>
      <c r="S461" s="167"/>
      <c r="T461" s="167"/>
      <c r="U461" s="167"/>
      <c r="V461" s="168"/>
      <c r="W461" s="167"/>
      <c r="X461" s="167"/>
    </row>
    <row r="462" spans="13:24" s="164" customFormat="1" x14ac:dyDescent="0.25">
      <c r="M462" s="165"/>
      <c r="N462" s="165"/>
      <c r="O462" s="165"/>
      <c r="P462" s="166"/>
      <c r="Q462" s="166"/>
      <c r="R462" s="167"/>
      <c r="S462" s="167"/>
      <c r="T462" s="167"/>
      <c r="U462" s="167"/>
      <c r="V462" s="168"/>
      <c r="W462" s="167"/>
      <c r="X462" s="167"/>
    </row>
    <row r="463" spans="13:24" s="164" customFormat="1" x14ac:dyDescent="0.25">
      <c r="M463" s="165"/>
      <c r="N463" s="165"/>
      <c r="O463" s="165"/>
      <c r="P463" s="166"/>
      <c r="Q463" s="166"/>
      <c r="R463" s="167"/>
      <c r="S463" s="167"/>
      <c r="T463" s="167"/>
      <c r="U463" s="167"/>
      <c r="V463" s="168"/>
      <c r="W463" s="167"/>
      <c r="X463" s="167"/>
    </row>
    <row r="464" spans="13:24" s="164" customFormat="1" x14ac:dyDescent="0.25">
      <c r="M464" s="165"/>
      <c r="N464" s="165"/>
      <c r="O464" s="165"/>
      <c r="P464" s="166"/>
      <c r="Q464" s="166"/>
      <c r="R464" s="167"/>
      <c r="S464" s="167"/>
      <c r="T464" s="167"/>
      <c r="U464" s="167"/>
      <c r="V464" s="168"/>
      <c r="W464" s="167"/>
      <c r="X464" s="167"/>
    </row>
    <row r="465" spans="13:24" s="164" customFormat="1" x14ac:dyDescent="0.25">
      <c r="M465" s="165"/>
      <c r="N465" s="165"/>
      <c r="O465" s="165"/>
      <c r="P465" s="166"/>
      <c r="Q465" s="166"/>
      <c r="R465" s="167"/>
      <c r="S465" s="167"/>
      <c r="T465" s="167"/>
      <c r="U465" s="167"/>
      <c r="V465" s="168"/>
      <c r="W465" s="167"/>
      <c r="X465" s="167"/>
    </row>
    <row r="466" spans="13:24" s="164" customFormat="1" x14ac:dyDescent="0.25">
      <c r="M466" s="165"/>
      <c r="N466" s="165"/>
      <c r="O466" s="165"/>
      <c r="P466" s="166"/>
      <c r="Q466" s="166"/>
      <c r="R466" s="167"/>
      <c r="S466" s="167"/>
      <c r="T466" s="167"/>
      <c r="U466" s="167"/>
      <c r="V466" s="168"/>
      <c r="W466" s="167"/>
      <c r="X466" s="167"/>
    </row>
    <row r="467" spans="13:24" s="164" customFormat="1" x14ac:dyDescent="0.25">
      <c r="M467" s="165"/>
      <c r="N467" s="165"/>
      <c r="O467" s="165"/>
      <c r="P467" s="166"/>
      <c r="Q467" s="166"/>
      <c r="R467" s="167"/>
      <c r="S467" s="167"/>
      <c r="T467" s="167"/>
      <c r="U467" s="167"/>
      <c r="V467" s="168"/>
      <c r="W467" s="167"/>
      <c r="X467" s="167"/>
    </row>
    <row r="468" spans="13:24" s="164" customFormat="1" x14ac:dyDescent="0.25">
      <c r="M468" s="165"/>
      <c r="N468" s="165"/>
      <c r="O468" s="165"/>
      <c r="P468" s="166"/>
      <c r="Q468" s="166"/>
      <c r="R468" s="167"/>
      <c r="S468" s="167"/>
      <c r="T468" s="167"/>
      <c r="U468" s="167"/>
      <c r="V468" s="168"/>
      <c r="W468" s="167"/>
      <c r="X468" s="167"/>
    </row>
    <row r="469" spans="13:24" s="164" customFormat="1" x14ac:dyDescent="0.25">
      <c r="M469" s="165"/>
      <c r="N469" s="165"/>
      <c r="O469" s="165"/>
      <c r="P469" s="166"/>
      <c r="Q469" s="166"/>
      <c r="R469" s="167"/>
      <c r="S469" s="167"/>
      <c r="T469" s="167"/>
      <c r="U469" s="167"/>
      <c r="V469" s="168"/>
      <c r="W469" s="167"/>
      <c r="X469" s="167"/>
    </row>
    <row r="470" spans="13:24" s="164" customFormat="1" x14ac:dyDescent="0.25">
      <c r="M470" s="165"/>
      <c r="N470" s="165"/>
      <c r="O470" s="165"/>
      <c r="P470" s="166"/>
      <c r="Q470" s="166"/>
      <c r="R470" s="167"/>
      <c r="S470" s="167"/>
      <c r="T470" s="167"/>
      <c r="U470" s="167"/>
      <c r="V470" s="168"/>
      <c r="W470" s="167"/>
      <c r="X470" s="167"/>
    </row>
    <row r="471" spans="13:24" s="164" customFormat="1" x14ac:dyDescent="0.25">
      <c r="M471" s="165"/>
      <c r="N471" s="165"/>
      <c r="O471" s="165"/>
      <c r="P471" s="166"/>
      <c r="Q471" s="166"/>
      <c r="R471" s="167"/>
      <c r="S471" s="167"/>
      <c r="T471" s="167"/>
      <c r="U471" s="167"/>
      <c r="V471" s="168"/>
      <c r="W471" s="167"/>
      <c r="X471" s="167"/>
    </row>
    <row r="472" spans="13:24" s="164" customFormat="1" x14ac:dyDescent="0.25">
      <c r="M472" s="165"/>
      <c r="N472" s="165"/>
      <c r="O472" s="165"/>
      <c r="P472" s="166"/>
      <c r="Q472" s="166"/>
      <c r="R472" s="167"/>
      <c r="S472" s="167"/>
      <c r="T472" s="167"/>
      <c r="U472" s="167"/>
      <c r="V472" s="168"/>
      <c r="W472" s="167"/>
      <c r="X472" s="167"/>
    </row>
    <row r="473" spans="13:24" s="164" customFormat="1" x14ac:dyDescent="0.25">
      <c r="M473" s="165"/>
      <c r="N473" s="165"/>
      <c r="O473" s="165"/>
      <c r="P473" s="166"/>
      <c r="Q473" s="166"/>
      <c r="R473" s="167"/>
      <c r="S473" s="167"/>
      <c r="T473" s="167"/>
      <c r="U473" s="167"/>
      <c r="V473" s="168"/>
      <c r="W473" s="167"/>
      <c r="X473" s="167"/>
    </row>
    <row r="474" spans="13:24" s="164" customFormat="1" x14ac:dyDescent="0.25">
      <c r="M474" s="165"/>
      <c r="N474" s="165"/>
      <c r="O474" s="165"/>
      <c r="P474" s="166"/>
      <c r="Q474" s="166"/>
      <c r="R474" s="167"/>
      <c r="S474" s="167"/>
      <c r="T474" s="167"/>
      <c r="U474" s="167"/>
      <c r="V474" s="168"/>
      <c r="W474" s="167"/>
      <c r="X474" s="167"/>
    </row>
    <row r="475" spans="13:24" s="164" customFormat="1" x14ac:dyDescent="0.25">
      <c r="M475" s="165"/>
      <c r="N475" s="165"/>
      <c r="O475" s="165"/>
      <c r="P475" s="166"/>
      <c r="Q475" s="166"/>
      <c r="R475" s="167"/>
      <c r="S475" s="167"/>
      <c r="T475" s="167"/>
      <c r="U475" s="167"/>
      <c r="V475" s="168"/>
      <c r="W475" s="167"/>
      <c r="X475" s="167"/>
    </row>
    <row r="476" spans="13:24" s="164" customFormat="1" x14ac:dyDescent="0.25">
      <c r="M476" s="165"/>
      <c r="N476" s="165"/>
      <c r="O476" s="165"/>
      <c r="P476" s="166"/>
      <c r="Q476" s="166"/>
      <c r="R476" s="167"/>
      <c r="S476" s="167"/>
      <c r="T476" s="167"/>
      <c r="U476" s="167"/>
      <c r="V476" s="168"/>
      <c r="W476" s="167"/>
      <c r="X476" s="167"/>
    </row>
    <row r="477" spans="13:24" s="164" customFormat="1" x14ac:dyDescent="0.25">
      <c r="M477" s="165"/>
      <c r="N477" s="165"/>
      <c r="O477" s="165"/>
      <c r="P477" s="166"/>
      <c r="Q477" s="166"/>
      <c r="R477" s="167"/>
      <c r="S477" s="167"/>
      <c r="T477" s="167"/>
      <c r="U477" s="167"/>
      <c r="V477" s="168"/>
      <c r="W477" s="167"/>
      <c r="X477" s="167"/>
    </row>
    <row r="478" spans="13:24" s="164" customFormat="1" x14ac:dyDescent="0.25">
      <c r="M478" s="165"/>
      <c r="N478" s="165"/>
      <c r="O478" s="165"/>
      <c r="P478" s="166"/>
      <c r="Q478" s="166"/>
      <c r="R478" s="167"/>
      <c r="S478" s="167"/>
      <c r="T478" s="167"/>
      <c r="U478" s="167"/>
      <c r="V478" s="168"/>
      <c r="W478" s="167"/>
      <c r="X478" s="167"/>
    </row>
    <row r="479" spans="13:24" s="164" customFormat="1" x14ac:dyDescent="0.25">
      <c r="M479" s="165"/>
      <c r="N479" s="165"/>
      <c r="O479" s="165"/>
      <c r="P479" s="166"/>
      <c r="Q479" s="166"/>
      <c r="R479" s="167"/>
      <c r="S479" s="167"/>
      <c r="T479" s="167"/>
      <c r="U479" s="167"/>
      <c r="V479" s="168"/>
      <c r="W479" s="167"/>
      <c r="X479" s="167"/>
    </row>
    <row r="480" spans="13:24" s="164" customFormat="1" x14ac:dyDescent="0.25">
      <c r="M480" s="165"/>
      <c r="N480" s="165"/>
      <c r="O480" s="165"/>
      <c r="P480" s="166"/>
      <c r="Q480" s="166"/>
      <c r="R480" s="167"/>
      <c r="S480" s="167"/>
      <c r="T480" s="167"/>
      <c r="U480" s="167"/>
      <c r="V480" s="168"/>
      <c r="W480" s="167"/>
      <c r="X480" s="167"/>
    </row>
    <row r="481" spans="13:24" s="164" customFormat="1" x14ac:dyDescent="0.25">
      <c r="M481" s="165"/>
      <c r="N481" s="165"/>
      <c r="O481" s="165"/>
      <c r="P481" s="166"/>
      <c r="Q481" s="166"/>
      <c r="R481" s="167"/>
      <c r="S481" s="167"/>
      <c r="T481" s="167"/>
      <c r="U481" s="167"/>
      <c r="V481" s="168"/>
      <c r="W481" s="167"/>
      <c r="X481" s="167"/>
    </row>
    <row r="482" spans="13:24" s="164" customFormat="1" x14ac:dyDescent="0.25">
      <c r="M482" s="165"/>
      <c r="N482" s="165"/>
      <c r="O482" s="165"/>
      <c r="P482" s="166"/>
      <c r="Q482" s="166"/>
      <c r="R482" s="167"/>
      <c r="S482" s="167"/>
      <c r="T482" s="167"/>
      <c r="U482" s="167"/>
      <c r="V482" s="168"/>
      <c r="W482" s="167"/>
      <c r="X482" s="167"/>
    </row>
    <row r="483" spans="13:24" s="164" customFormat="1" x14ac:dyDescent="0.25">
      <c r="M483" s="165"/>
      <c r="N483" s="165"/>
      <c r="O483" s="165"/>
      <c r="P483" s="166"/>
      <c r="Q483" s="166"/>
      <c r="R483" s="167"/>
      <c r="S483" s="167"/>
      <c r="T483" s="167"/>
      <c r="U483" s="167"/>
      <c r="V483" s="168"/>
      <c r="W483" s="167"/>
      <c r="X483" s="167"/>
    </row>
    <row r="484" spans="13:24" s="164" customFormat="1" x14ac:dyDescent="0.25">
      <c r="M484" s="165"/>
      <c r="N484" s="165"/>
      <c r="O484" s="165"/>
      <c r="P484" s="166"/>
      <c r="Q484" s="166"/>
      <c r="R484" s="167"/>
      <c r="S484" s="167"/>
      <c r="T484" s="167"/>
      <c r="U484" s="167"/>
      <c r="V484" s="168"/>
      <c r="W484" s="167"/>
      <c r="X484" s="167"/>
    </row>
    <row r="485" spans="13:24" s="164" customFormat="1" x14ac:dyDescent="0.25">
      <c r="M485" s="165"/>
      <c r="N485" s="165"/>
      <c r="O485" s="165"/>
      <c r="P485" s="166"/>
      <c r="Q485" s="166"/>
      <c r="R485" s="167"/>
      <c r="S485" s="167"/>
      <c r="T485" s="167"/>
      <c r="U485" s="167"/>
      <c r="V485" s="168"/>
      <c r="W485" s="167"/>
      <c r="X485" s="167"/>
    </row>
    <row r="486" spans="13:24" s="164" customFormat="1" x14ac:dyDescent="0.25">
      <c r="M486" s="165"/>
      <c r="N486" s="165"/>
      <c r="O486" s="165"/>
      <c r="P486" s="166"/>
      <c r="Q486" s="166"/>
      <c r="R486" s="167"/>
      <c r="S486" s="167"/>
      <c r="T486" s="167"/>
      <c r="U486" s="167"/>
      <c r="V486" s="168"/>
      <c r="W486" s="167"/>
      <c r="X486" s="167"/>
    </row>
    <row r="487" spans="13:24" s="164" customFormat="1" x14ac:dyDescent="0.25">
      <c r="M487" s="165"/>
      <c r="N487" s="165"/>
      <c r="O487" s="165"/>
      <c r="P487" s="166"/>
      <c r="Q487" s="166"/>
      <c r="R487" s="167"/>
      <c r="S487" s="167"/>
      <c r="T487" s="167"/>
      <c r="U487" s="167"/>
      <c r="V487" s="168"/>
      <c r="W487" s="167"/>
      <c r="X487" s="167"/>
    </row>
    <row r="488" spans="13:24" s="164" customFormat="1" x14ac:dyDescent="0.25">
      <c r="M488" s="165"/>
      <c r="N488" s="165"/>
      <c r="O488" s="165"/>
      <c r="P488" s="166"/>
      <c r="Q488" s="166"/>
      <c r="R488" s="167"/>
      <c r="S488" s="167"/>
      <c r="T488" s="167"/>
      <c r="U488" s="167"/>
      <c r="V488" s="168"/>
      <c r="W488" s="167"/>
      <c r="X488" s="167"/>
    </row>
    <row r="489" spans="13:24" s="164" customFormat="1" x14ac:dyDescent="0.25">
      <c r="M489" s="165"/>
      <c r="N489" s="165"/>
      <c r="O489" s="165"/>
      <c r="P489" s="166"/>
      <c r="Q489" s="166"/>
      <c r="R489" s="167"/>
      <c r="S489" s="167"/>
      <c r="T489" s="167"/>
      <c r="U489" s="167"/>
      <c r="V489" s="168"/>
      <c r="W489" s="167"/>
      <c r="X489" s="167"/>
    </row>
    <row r="490" spans="13:24" s="164" customFormat="1" x14ac:dyDescent="0.25">
      <c r="M490" s="165"/>
      <c r="N490" s="165"/>
      <c r="O490" s="165"/>
      <c r="P490" s="166"/>
      <c r="Q490" s="166"/>
      <c r="R490" s="167"/>
      <c r="S490" s="167"/>
      <c r="T490" s="167"/>
      <c r="U490" s="167"/>
      <c r="V490" s="168"/>
      <c r="W490" s="167"/>
      <c r="X490" s="167"/>
    </row>
    <row r="491" spans="13:24" s="164" customFormat="1" x14ac:dyDescent="0.25">
      <c r="M491" s="165"/>
      <c r="N491" s="165"/>
      <c r="O491" s="165"/>
      <c r="P491" s="166"/>
      <c r="Q491" s="166"/>
      <c r="R491" s="167"/>
      <c r="S491" s="167"/>
      <c r="T491" s="167"/>
      <c r="U491" s="167"/>
      <c r="V491" s="168"/>
      <c r="W491" s="167"/>
      <c r="X491" s="167"/>
    </row>
    <row r="492" spans="13:24" s="164" customFormat="1" x14ac:dyDescent="0.25">
      <c r="M492" s="165"/>
      <c r="N492" s="165"/>
      <c r="O492" s="165"/>
      <c r="P492" s="166"/>
      <c r="Q492" s="166"/>
      <c r="R492" s="167"/>
      <c r="S492" s="167"/>
      <c r="T492" s="167"/>
      <c r="U492" s="167"/>
      <c r="V492" s="168"/>
      <c r="W492" s="167"/>
      <c r="X492" s="167"/>
    </row>
    <row r="493" spans="13:24" s="164" customFormat="1" x14ac:dyDescent="0.25">
      <c r="M493" s="165"/>
      <c r="N493" s="165"/>
      <c r="O493" s="165"/>
      <c r="P493" s="166"/>
      <c r="Q493" s="166"/>
      <c r="R493" s="167"/>
      <c r="S493" s="167"/>
      <c r="T493" s="167"/>
      <c r="U493" s="167"/>
      <c r="V493" s="168"/>
      <c r="W493" s="167"/>
      <c r="X493" s="167"/>
    </row>
    <row r="494" spans="13:24" s="164" customFormat="1" x14ac:dyDescent="0.25">
      <c r="M494" s="165"/>
      <c r="N494" s="165"/>
      <c r="O494" s="165"/>
      <c r="P494" s="166"/>
      <c r="Q494" s="166"/>
      <c r="R494" s="167"/>
      <c r="S494" s="167"/>
      <c r="T494" s="167"/>
      <c r="U494" s="167"/>
      <c r="V494" s="168"/>
      <c r="W494" s="167"/>
      <c r="X494" s="167"/>
    </row>
    <row r="495" spans="13:24" s="164" customFormat="1" x14ac:dyDescent="0.25">
      <c r="M495" s="165"/>
      <c r="N495" s="165"/>
      <c r="O495" s="165"/>
      <c r="P495" s="166"/>
      <c r="Q495" s="166"/>
      <c r="R495" s="167"/>
      <c r="S495" s="167"/>
      <c r="T495" s="167"/>
      <c r="U495" s="167"/>
      <c r="V495" s="168"/>
      <c r="W495" s="167"/>
      <c r="X495" s="167"/>
    </row>
    <row r="496" spans="13:24" s="164" customFormat="1" x14ac:dyDescent="0.25">
      <c r="M496" s="165"/>
      <c r="N496" s="165"/>
      <c r="O496" s="165"/>
      <c r="P496" s="166"/>
      <c r="Q496" s="166"/>
      <c r="R496" s="167"/>
      <c r="S496" s="167"/>
      <c r="T496" s="167"/>
      <c r="U496" s="167"/>
      <c r="V496" s="168"/>
      <c r="W496" s="167"/>
      <c r="X496" s="167"/>
    </row>
  </sheetData>
  <sheetProtection algorithmName="SHA-512" hashValue="crBQ4tO63pC027F+MFyDBUtG8ZT3C4JknImGV/lYkwyJbMViyVLST7UPzXSihffTXndq38DWb1LghZXqlq9FXA==" saltValue="b3uyS9yEeTmojTRaJe56fw==" spinCount="100000" sheet="1" selectLockedCells="1"/>
  <mergeCells count="160">
    <mergeCell ref="A300:C300"/>
    <mergeCell ref="A301:C301"/>
    <mergeCell ref="F11:P11"/>
    <mergeCell ref="A111:Q111"/>
    <mergeCell ref="A259:Q259"/>
    <mergeCell ref="A273:C273"/>
    <mergeCell ref="A274:C274"/>
    <mergeCell ref="A275:C275"/>
    <mergeCell ref="A285:C285"/>
    <mergeCell ref="A137:C137"/>
    <mergeCell ref="A296:C296"/>
    <mergeCell ref="A283:C283"/>
    <mergeCell ref="A291:C291"/>
    <mergeCell ref="C219:C220"/>
    <mergeCell ref="A148:C148"/>
    <mergeCell ref="A154:C154"/>
    <mergeCell ref="A152:C152"/>
    <mergeCell ref="N255:Q256"/>
    <mergeCell ref="N203:Q204"/>
    <mergeCell ref="A129:C129"/>
    <mergeCell ref="A149:C149"/>
    <mergeCell ref="A140:C140"/>
    <mergeCell ref="A139:C139"/>
    <mergeCell ref="A135:C135"/>
    <mergeCell ref="R276:T276"/>
    <mergeCell ref="A276:C276"/>
    <mergeCell ref="A279:C279"/>
    <mergeCell ref="A141:C141"/>
    <mergeCell ref="A136:C136"/>
    <mergeCell ref="A268:C268"/>
    <mergeCell ref="E245:M245"/>
    <mergeCell ref="A277:C277"/>
    <mergeCell ref="A263:C263"/>
    <mergeCell ref="A264:C264"/>
    <mergeCell ref="B245:B246"/>
    <mergeCell ref="C245:C246"/>
    <mergeCell ref="A267:C267"/>
    <mergeCell ref="A266:C266"/>
    <mergeCell ref="A231:M231"/>
    <mergeCell ref="A269:C269"/>
    <mergeCell ref="N229:Q230"/>
    <mergeCell ref="A219:A220"/>
    <mergeCell ref="B219:B220"/>
    <mergeCell ref="A270:C270"/>
    <mergeCell ref="A143:C143"/>
    <mergeCell ref="B193:B194"/>
    <mergeCell ref="A232:A233"/>
    <mergeCell ref="N190:Q191"/>
    <mergeCell ref="A302:C302"/>
    <mergeCell ref="A147:C147"/>
    <mergeCell ref="A179:M179"/>
    <mergeCell ref="A180:A181"/>
    <mergeCell ref="B180:B181"/>
    <mergeCell ref="C180:C181"/>
    <mergeCell ref="E180:M180"/>
    <mergeCell ref="A284:C284"/>
    <mergeCell ref="A272:C272"/>
    <mergeCell ref="B232:B233"/>
    <mergeCell ref="E232:M232"/>
    <mergeCell ref="A280:C280"/>
    <mergeCell ref="E206:M206"/>
    <mergeCell ref="A297:C297"/>
    <mergeCell ref="A298:C298"/>
    <mergeCell ref="A295:C295"/>
    <mergeCell ref="A294:C294"/>
    <mergeCell ref="A299:C299"/>
    <mergeCell ref="A151:C151"/>
    <mergeCell ref="A288:C288"/>
    <mergeCell ref="A290:C290"/>
    <mergeCell ref="E219:M219"/>
    <mergeCell ref="A192:M192"/>
    <mergeCell ref="A292:C292"/>
    <mergeCell ref="A7:E7"/>
    <mergeCell ref="A57:M57"/>
    <mergeCell ref="A58:A59"/>
    <mergeCell ref="B58:B59"/>
    <mergeCell ref="C58:C59"/>
    <mergeCell ref="E58:M58"/>
    <mergeCell ref="A83:M83"/>
    <mergeCell ref="A84:A85"/>
    <mergeCell ref="B84:B85"/>
    <mergeCell ref="A31:M31"/>
    <mergeCell ref="A32:A33"/>
    <mergeCell ref="B32:B33"/>
    <mergeCell ref="C32:C33"/>
    <mergeCell ref="E32:M32"/>
    <mergeCell ref="C45:C46"/>
    <mergeCell ref="E45:M45"/>
    <mergeCell ref="B45:B46"/>
    <mergeCell ref="A71:A72"/>
    <mergeCell ref="B71:B72"/>
    <mergeCell ref="E84:M84"/>
    <mergeCell ref="E71:M71"/>
    <mergeCell ref="A10:C10"/>
    <mergeCell ref="A70:M70"/>
    <mergeCell ref="A11:C11"/>
    <mergeCell ref="R128:T128"/>
    <mergeCell ref="N42:Q43"/>
    <mergeCell ref="N81:Q82"/>
    <mergeCell ref="N68:Q69"/>
    <mergeCell ref="N55:Q56"/>
    <mergeCell ref="N107:Q108"/>
    <mergeCell ref="N94:Q95"/>
    <mergeCell ref="C84:C85"/>
    <mergeCell ref="C71:C72"/>
    <mergeCell ref="A120:C120"/>
    <mergeCell ref="A115:C115"/>
    <mergeCell ref="A96:M96"/>
    <mergeCell ref="A97:A98"/>
    <mergeCell ref="C97:C98"/>
    <mergeCell ref="E97:M97"/>
    <mergeCell ref="A116:C116"/>
    <mergeCell ref="A119:C119"/>
    <mergeCell ref="B97:B98"/>
    <mergeCell ref="A44:M44"/>
    <mergeCell ref="A128:C128"/>
    <mergeCell ref="A45:A46"/>
    <mergeCell ref="A127:C127"/>
    <mergeCell ref="A118:C118"/>
    <mergeCell ref="A117:C117"/>
    <mergeCell ref="A293:C293"/>
    <mergeCell ref="A125:C125"/>
    <mergeCell ref="A126:C126"/>
    <mergeCell ref="A133:C133"/>
    <mergeCell ref="A132:C132"/>
    <mergeCell ref="A124:C124"/>
    <mergeCell ref="N242:Q243"/>
    <mergeCell ref="A150:C150"/>
    <mergeCell ref="A265:C265"/>
    <mergeCell ref="A286:C286"/>
    <mergeCell ref="A287:C287"/>
    <mergeCell ref="N216:Q217"/>
    <mergeCell ref="C193:C194"/>
    <mergeCell ref="E193:M193"/>
    <mergeCell ref="A205:M205"/>
    <mergeCell ref="A206:A207"/>
    <mergeCell ref="B206:B207"/>
    <mergeCell ref="C206:C207"/>
    <mergeCell ref="A130:C130"/>
    <mergeCell ref="A278:C278"/>
    <mergeCell ref="A142:C142"/>
    <mergeCell ref="A153:C153"/>
    <mergeCell ref="A289:C289"/>
    <mergeCell ref="A121:C121"/>
    <mergeCell ref="A138:C138"/>
    <mergeCell ref="A122:C122"/>
    <mergeCell ref="C232:C233"/>
    <mergeCell ref="A218:M218"/>
    <mergeCell ref="A281:C281"/>
    <mergeCell ref="A282:C282"/>
    <mergeCell ref="A271:C271"/>
    <mergeCell ref="A245:A246"/>
    <mergeCell ref="A244:M244"/>
    <mergeCell ref="A123:C123"/>
    <mergeCell ref="A146:C146"/>
    <mergeCell ref="A134:C134"/>
    <mergeCell ref="A144:C144"/>
    <mergeCell ref="A145:C145"/>
    <mergeCell ref="A193:A194"/>
    <mergeCell ref="A131:C131"/>
  </mergeCells>
  <phoneticPr fontId="6" type="noConversion"/>
  <dataValidations xWindow="416" yWindow="297" count="5">
    <dataValidation type="whole" operator="greaterThanOrEqual" allowBlank="1" showInputMessage="1" showErrorMessage="1" errorTitle="0-..." error="0-..._x000a_(bei Nichtzutreffen 0 eingeben)" prompt="0-..." sqref="F182:L182 G183:L183 H184:L184 I185:L185 J186:L186 K187:L187 L188 C182:C188 B182:B189 C73:C79 B60:B67 F60:L60 F99:L99 G100:L100 H101:L101 I102:L102 J103:L103 K104:L104 L105 F34:L34 G35:L35 H36:L36 I37:L37 J38:L38 K39:L39 L40 C247:C253 B221:B228 B99:B106 H62:L62 I63:L63 J64:L64 B73:B80 F73:L73 G74:L74 H75:L75 I76:L76 J77:L77 K78:L78 L79 F86:L86 G87:L87 H88:L88 I89:L89 J90:L90 K91:L91 L92 F47:L47 G48:L48 H49:L49 I50:L50 J51:L51 K52:L52 L53 C34:C40 C99:C105 C86:C92 C234:C240 B34:B41 C221:C227 C195:C201 C208:C214 B208:B215 B195:B202 G61:L61 F247:L247 G248:L248 H249:L249 I250:L250 J251:L251 K252:L252 L253 B247:B254 L66 C47:C53 C60:C66 F208:L208 G209:L209 H210:L210 I211:L211 J212:L212 K213:L213 L214 F221:L221 G222:L222 H223:L223 I224:L224 J225:L225 K226:L226 L227 F234:L234 G235:L235 H236:L236 I237:L237 J238:L238 K239:L239 L240 F195:L195 G196:L196 H197:L197 I198:L198 J199:L199 K200:L200 L201 K65:L65 B234:B241 B86:B93 B47:B54 F139 H139 J139 L139 D139 N139 D115:D127 F115:F127 H115:H127 J115:J127 D287 H263:H275 F134:F135 H134:H135 J134:J135 L134:L135 N134:N135 D134:D135 D282:D283 J263:J275 L263:L275 N263:N275 F263:F275 D263:D275 L115:L127 N115:N127 F287 H287 J287 L287 N287 F282:F283 H282:H283 J282:J283 L282:L283 N282:N283" xr:uid="{00000000-0002-0000-0000-000000000000}">
      <formula1>0</formula1>
    </dataValidation>
    <dataValidation allowBlank="1" sqref="A159 A8 C159 C8" xr:uid="{00000000-0002-0000-0000-000001000000}"/>
    <dataValidation type="decimal" operator="greaterThanOrEqual" allowBlank="1" showInputMessage="1" showErrorMessage="1" errorTitle="0-..." error="0-..._x000a_(bei Nichtzutreffen 0 eingeben)" prompt="0-..." sqref="D10:D11 K134:K135 E134:E135 O134:O135 M134:M135 G134:G135 I134:I135 E263:E275 K263:K275 I263:I275 M263:M275 G263:G275 O263:O275 G115:G127 I115:I127 K115:K127 O115:O127 M115:M127 E115:E127 K282:K283 E282:E283 O282:O283 M282:M283 G282:G283 I282:I283" xr:uid="{00000000-0002-0000-0000-000002000000}">
      <formula1>0</formula1>
    </dataValidation>
    <dataValidation type="whole" operator="greaterThanOrEqual" allowBlank="1" showInputMessage="1" showErrorMessage="1" errorTitle="0-..." error="0-..._x000a_(ganze Zahl bzw. bei Nichtzutreffen 0 eingeben)" prompt="0-..." sqref="E139 G139 I139 K139 M139 O139 E287 G287 I287 K287 M287 O287" xr:uid="{00000000-0002-0000-0000-000004000000}">
      <formula1>0</formula1>
    </dataValidation>
    <dataValidation type="decimal" operator="greaterThanOrEqual" allowBlank="1" showInputMessage="1" showErrorMessage="1" sqref="D156 L156 J304 H156 F156 J156 L304 F304 D304 N156 H304 N304" xr:uid="{4C651E74-D466-42F1-80CD-B667A79E5C12}">
      <formula1>0</formula1>
    </dataValidation>
  </dataValidations>
  <printOptions horizontalCentered="1"/>
  <pageMargins left="0.31496062992125984" right="0.31496062992125984" top="0.51" bottom="0.56000000000000005" header="0.31496062992125984" footer="0.31496062992125984"/>
  <pageSetup paperSize="9" scale="47" orientation="portrait" cellComments="asDisplayed" r:id="rId1"/>
  <headerFooter alignWithMargins="0">
    <oddFooter>&amp;LAPH-Erhebung&amp;C&amp;A&amp;RSeite &amp;P von &amp;N</oddFooter>
  </headerFooter>
  <rowBreaks count="2" manualBreakCount="2">
    <brk id="107" max="16" man="1"/>
    <brk id="217" max="16" man="1"/>
  </rowBreaks>
  <ignoredErrors>
    <ignoredError sqref="J172:N172 I172 E172:H172" formula="1"/>
    <ignoredError sqref="E216:L216 E229:L229 E242:K242 E255:K255 E107:L107 E94:L94 E81:L81 E68:L68 E55:L55 E42:L42 E190:L190 E203:L203" formulaRange="1"/>
  </ignoredErrors>
  <drawing r:id="rId2"/>
  <legacyDrawing r:id="rId3"/>
  <extLst>
    <ext xmlns:x14="http://schemas.microsoft.com/office/spreadsheetml/2009/9/main" uri="{CCE6A557-97BC-4b89-ADB6-D9C93CAAB3DF}">
      <x14:dataValidations xmlns:xm="http://schemas.microsoft.com/office/excel/2006/main" xWindow="416" yWindow="297" count="1">
        <x14:dataValidation type="list" allowBlank="1" showInputMessage="1" showErrorMessage="1" xr:uid="{10FA68F3-E233-434C-B316-7F88F278E646}">
          <x14:formula1>
            <xm:f>'2_freie Plätze; Personal gesamt'!$B$57:$B$190</xm:f>
          </x14:formula1>
          <xm:sqref>A7:E7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07A9-D8EB-4A8F-8564-2AED0F41F8F7}">
  <sheetPr codeName="Tabelle2"/>
  <dimension ref="A1:AS191"/>
  <sheetViews>
    <sheetView showGridLines="0" zoomScaleNormal="100" zoomScaleSheetLayoutView="100" workbookViewId="0">
      <selection activeCell="G3" sqref="G3"/>
    </sheetView>
  </sheetViews>
  <sheetFormatPr baseColWidth="10" defaultColWidth="11.44140625" defaultRowHeight="13.2" x14ac:dyDescent="0.25"/>
  <cols>
    <col min="1" max="1" width="15.5546875" style="413" customWidth="1"/>
    <col min="2" max="2" width="13.6640625" style="413" customWidth="1"/>
    <col min="3" max="5" width="13.109375" style="413" customWidth="1"/>
    <col min="6" max="6" width="13.6640625" style="413" customWidth="1"/>
    <col min="7" max="7" width="13.109375" style="413" customWidth="1"/>
    <col min="8" max="8" width="12" style="413" customWidth="1"/>
    <col min="9" max="9" width="13.109375" style="413" customWidth="1"/>
    <col min="10" max="10" width="13.88671875" style="413" customWidth="1"/>
    <col min="11" max="11" width="14.5546875" style="413" customWidth="1"/>
    <col min="12" max="12" width="12" style="413" customWidth="1"/>
    <col min="13" max="13" width="3.109375" style="413" customWidth="1"/>
    <col min="14" max="14" width="62.109375" style="502" customWidth="1"/>
    <col min="15" max="15" width="13.109375" style="502" customWidth="1"/>
    <col min="16" max="16" width="64.44140625" style="502" customWidth="1"/>
    <col min="17" max="17" width="11.5546875" style="411" bestFit="1" customWidth="1"/>
    <col min="18" max="18" width="58.44140625" style="412" bestFit="1" customWidth="1"/>
    <col min="19" max="19" width="7" style="413" bestFit="1" customWidth="1"/>
    <col min="20" max="20" width="3" style="413" bestFit="1" customWidth="1"/>
    <col min="21" max="21" width="4.109375" style="413" customWidth="1"/>
    <col min="22" max="22" width="2.109375" style="413" bestFit="1" customWidth="1"/>
    <col min="23" max="23" width="2.33203125" style="413" bestFit="1" customWidth="1"/>
    <col min="24" max="24" width="10" style="413" customWidth="1"/>
    <col min="25" max="25" width="11.44140625" style="413"/>
    <col min="26" max="26" width="18.6640625" style="413" bestFit="1" customWidth="1"/>
    <col min="27" max="27" width="41.109375" style="413" bestFit="1" customWidth="1"/>
    <col min="28" max="28" width="52.5546875" style="414" bestFit="1" customWidth="1"/>
    <col min="29" max="16384" width="11.44140625" style="413"/>
  </cols>
  <sheetData>
    <row r="1" spans="1:28" ht="13.8" thickBot="1" x14ac:dyDescent="0.3">
      <c r="A1" s="545"/>
      <c r="B1" s="546"/>
      <c r="C1" s="546"/>
      <c r="D1" s="547"/>
      <c r="E1" s="547"/>
      <c r="F1" s="547"/>
      <c r="G1" s="547"/>
      <c r="H1" s="547"/>
      <c r="I1" s="547"/>
      <c r="J1" s="546"/>
      <c r="K1" s="546"/>
      <c r="L1" s="546"/>
      <c r="M1" s="548"/>
      <c r="N1" s="410"/>
      <c r="O1" s="410"/>
      <c r="P1" s="410"/>
    </row>
    <row r="2" spans="1:28" ht="55.5" customHeight="1" x14ac:dyDescent="0.25">
      <c r="A2" s="415"/>
      <c r="B2" s="416"/>
      <c r="C2" s="417"/>
      <c r="D2" s="700" t="s">
        <v>335</v>
      </c>
      <c r="E2" s="700"/>
      <c r="F2" s="700"/>
      <c r="G2" s="700"/>
      <c r="H2" s="700"/>
      <c r="I2" s="700"/>
      <c r="J2" s="417"/>
      <c r="K2" s="418"/>
      <c r="L2" s="418"/>
      <c r="M2" s="419"/>
      <c r="N2" s="410"/>
      <c r="O2" s="410"/>
      <c r="P2" s="410"/>
    </row>
    <row r="3" spans="1:28" ht="18" customHeight="1" thickBot="1" x14ac:dyDescent="0.3">
      <c r="A3" s="420"/>
      <c r="B3" s="421"/>
      <c r="C3" s="421"/>
      <c r="D3" s="421"/>
      <c r="E3" s="508"/>
      <c r="F3" s="509" t="s">
        <v>272</v>
      </c>
      <c r="G3" s="533"/>
      <c r="H3" s="507"/>
      <c r="I3" s="422"/>
      <c r="J3" s="422"/>
      <c r="K3" s="422"/>
      <c r="L3" s="422"/>
      <c r="M3" s="423"/>
      <c r="N3" s="410"/>
      <c r="O3" s="410"/>
      <c r="P3" s="410"/>
    </row>
    <row r="4" spans="1:28" s="430" customFormat="1" ht="20.25" customHeight="1" x14ac:dyDescent="0.3">
      <c r="A4" s="424" t="str">
        <f>IF(Q30&gt;0,"Tabellenblatt nicht vollständig oder korrekt ausgefüllt, bitte Eingaben prüfen!","")</f>
        <v>Tabellenblatt nicht vollständig oder korrekt ausgefüllt, bitte Eingaben prüfen!</v>
      </c>
      <c r="B4" s="425"/>
      <c r="C4" s="425"/>
      <c r="D4" s="425"/>
      <c r="E4" s="425"/>
      <c r="F4" s="425"/>
      <c r="G4" s="433"/>
      <c r="H4" s="425"/>
      <c r="I4" s="425"/>
      <c r="J4" s="425"/>
      <c r="K4" s="425"/>
      <c r="L4" s="426" t="str">
        <f>IF(A4="","Sie haben das Tabellenblatt vollständig ausgefüllt - Vielen Dank!","")</f>
        <v/>
      </c>
      <c r="M4" s="427"/>
      <c r="N4" s="428"/>
      <c r="O4" s="428"/>
      <c r="P4" s="428"/>
      <c r="Q4" s="411"/>
      <c r="R4" s="429"/>
      <c r="AB4" s="431"/>
    </row>
    <row r="5" spans="1:28" s="430" customFormat="1" ht="11.25" customHeight="1" x14ac:dyDescent="0.3">
      <c r="A5" s="432"/>
      <c r="B5" s="433"/>
      <c r="C5" s="433"/>
      <c r="D5" s="433"/>
      <c r="E5" s="433"/>
      <c r="F5" s="433"/>
      <c r="G5" s="433"/>
      <c r="H5" s="433"/>
      <c r="I5" s="433"/>
      <c r="J5" s="433"/>
      <c r="K5" s="433"/>
      <c r="L5" s="434"/>
      <c r="M5" s="435"/>
      <c r="N5" s="428"/>
      <c r="O5" s="428"/>
      <c r="P5" s="428"/>
      <c r="Q5" s="411"/>
      <c r="R5" s="429"/>
      <c r="AB5" s="431"/>
    </row>
    <row r="6" spans="1:28" s="430" customFormat="1" ht="20.25" customHeight="1" x14ac:dyDescent="0.3">
      <c r="A6" s="436" t="str">
        <f>IF(L4="","Bitte füllen Sie die gelb gekennzeichneten Felder aus!","")</f>
        <v>Bitte füllen Sie die gelb gekennzeichneten Felder aus!</v>
      </c>
      <c r="B6" s="534"/>
      <c r="C6" s="534"/>
      <c r="D6" s="534"/>
      <c r="E6" s="534"/>
      <c r="F6" s="534"/>
      <c r="G6" s="534"/>
      <c r="H6" s="534"/>
      <c r="I6" s="701"/>
      <c r="J6" s="701"/>
      <c r="K6" s="534"/>
      <c r="L6" s="437"/>
      <c r="M6" s="438"/>
      <c r="N6" s="428"/>
      <c r="O6" s="428"/>
      <c r="P6" s="428"/>
      <c r="Q6" s="411"/>
      <c r="R6" s="429"/>
      <c r="AB6" s="431"/>
    </row>
    <row r="7" spans="1:28" s="430" customFormat="1" ht="10.5" customHeight="1" thickBot="1" x14ac:dyDescent="0.35">
      <c r="A7" s="432"/>
      <c r="B7" s="433"/>
      <c r="C7" s="433"/>
      <c r="D7" s="433"/>
      <c r="E7" s="433"/>
      <c r="F7" s="433"/>
      <c r="G7" s="433"/>
      <c r="H7" s="433"/>
      <c r="I7" s="433"/>
      <c r="J7" s="433"/>
      <c r="K7" s="433"/>
      <c r="L7" s="434"/>
      <c r="M7" s="435"/>
      <c r="N7" s="428"/>
      <c r="O7" s="428"/>
      <c r="P7" s="428"/>
      <c r="Q7" s="411"/>
      <c r="R7" s="429"/>
      <c r="AB7" s="431"/>
    </row>
    <row r="8" spans="1:28" s="445" customFormat="1" ht="24" customHeight="1" thickBot="1" x14ac:dyDescent="0.3">
      <c r="A8" s="702" t="str">
        <f>IF('1_Pflegepersonalbedarf 2024'!A7="","",'1_Pflegepersonalbedarf 2024'!A7)</f>
        <v/>
      </c>
      <c r="B8" s="703"/>
      <c r="C8" s="704"/>
      <c r="D8" s="439" t="s">
        <v>25</v>
      </c>
      <c r="E8" s="440"/>
      <c r="F8" s="440"/>
      <c r="G8" s="440"/>
      <c r="H8" s="440"/>
      <c r="I8" s="440"/>
      <c r="J8" s="440"/>
      <c r="K8" s="440"/>
      <c r="L8" s="440"/>
      <c r="M8" s="441"/>
      <c r="N8" s="442" t="str">
        <f>IF(A8="","Bitte Einrichtung in Blatt 1 auswählen!","")</f>
        <v>Bitte Einrichtung in Blatt 1 auswählen!</v>
      </c>
      <c r="O8" s="442"/>
      <c r="P8" s="442"/>
      <c r="Q8" s="443" t="str">
        <f t="shared" ref="Q8:Q29" si="0">IF(N8="","","x")</f>
        <v>x</v>
      </c>
      <c r="R8" s="444"/>
      <c r="AB8" s="446"/>
    </row>
    <row r="9" spans="1:28" ht="9" customHeight="1" thickBot="1" x14ac:dyDescent="0.3">
      <c r="A9" s="535"/>
      <c r="B9" s="454"/>
      <c r="C9" s="454"/>
      <c r="D9" s="454"/>
      <c r="E9" s="454"/>
      <c r="F9" s="454"/>
      <c r="G9" s="454"/>
      <c r="H9" s="454"/>
      <c r="I9" s="454"/>
      <c r="J9" s="454"/>
      <c r="K9" s="454"/>
      <c r="L9" s="454"/>
      <c r="M9" s="456"/>
      <c r="N9" s="410"/>
      <c r="O9" s="410"/>
      <c r="P9" s="410"/>
      <c r="Q9" s="411" t="str">
        <f t="shared" si="0"/>
        <v/>
      </c>
    </row>
    <row r="10" spans="1:28" s="430" customFormat="1" ht="24" customHeight="1" x14ac:dyDescent="0.3">
      <c r="A10" s="447" t="s">
        <v>124</v>
      </c>
      <c r="B10" s="448"/>
      <c r="C10" s="449" t="s">
        <v>273</v>
      </c>
      <c r="D10" s="506" t="str">
        <f>IF(G3="","",G3)</f>
        <v/>
      </c>
      <c r="E10" s="450"/>
      <c r="F10" s="450"/>
      <c r="G10" s="450"/>
      <c r="H10" s="450"/>
      <c r="I10" s="450"/>
      <c r="J10" s="450"/>
      <c r="K10" s="450"/>
      <c r="L10" s="450"/>
      <c r="M10" s="451"/>
      <c r="N10" s="452"/>
      <c r="O10" s="428"/>
      <c r="P10" s="428"/>
      <c r="Q10" s="411"/>
      <c r="R10" s="429"/>
      <c r="AB10" s="431"/>
    </row>
    <row r="11" spans="1:28" ht="9" customHeight="1" x14ac:dyDescent="0.3">
      <c r="A11" s="453"/>
      <c r="B11" s="454"/>
      <c r="C11" s="454"/>
      <c r="D11" s="454"/>
      <c r="E11" s="455"/>
      <c r="F11" s="454"/>
      <c r="G11" s="454"/>
      <c r="H11" s="454"/>
      <c r="I11" s="454"/>
      <c r="J11" s="455"/>
      <c r="K11" s="454"/>
      <c r="L11" s="454"/>
      <c r="M11" s="456"/>
      <c r="N11" s="428"/>
      <c r="O11" s="428"/>
      <c r="P11" s="410"/>
      <c r="Q11" s="411" t="str">
        <f t="shared" si="0"/>
        <v/>
      </c>
    </row>
    <row r="12" spans="1:28" s="445" customFormat="1" ht="24" customHeight="1" x14ac:dyDescent="0.25">
      <c r="A12" s="576" t="s">
        <v>125</v>
      </c>
      <c r="B12" s="457"/>
      <c r="C12" s="457"/>
      <c r="D12" s="460" t="e">
        <f>IF(A8="Bitte auswählen...","",VLOOKUP(A8,B56:C190,2,FALSE))</f>
        <v>#N/A</v>
      </c>
      <c r="E12" s="705" t="s">
        <v>274</v>
      </c>
      <c r="F12" s="706"/>
      <c r="G12" s="706"/>
      <c r="H12" s="706"/>
      <c r="I12" s="706"/>
      <c r="J12" s="706"/>
      <c r="K12" s="706"/>
      <c r="L12" s="706"/>
      <c r="M12" s="459"/>
      <c r="N12" s="442"/>
      <c r="O12" s="442"/>
      <c r="P12" s="442"/>
      <c r="Q12" s="411"/>
      <c r="R12" s="444"/>
      <c r="AB12" s="446"/>
    </row>
    <row r="13" spans="1:28" ht="8.25" customHeight="1" x14ac:dyDescent="0.3">
      <c r="A13" s="584"/>
      <c r="B13" s="454"/>
      <c r="C13" s="454"/>
      <c r="D13" s="454"/>
      <c r="E13" s="577"/>
      <c r="F13" s="578"/>
      <c r="G13" s="578"/>
      <c r="H13" s="578"/>
      <c r="I13" s="578"/>
      <c r="J13" s="578"/>
      <c r="K13" s="578"/>
      <c r="L13" s="578"/>
      <c r="M13" s="456"/>
      <c r="N13" s="428"/>
      <c r="O13" s="428"/>
      <c r="P13" s="410"/>
    </row>
    <row r="14" spans="1:28" s="445" customFormat="1" ht="24" customHeight="1" x14ac:dyDescent="0.25">
      <c r="A14" s="576" t="s">
        <v>126</v>
      </c>
      <c r="B14" s="457"/>
      <c r="C14" s="457"/>
      <c r="D14" s="460" t="str">
        <f>IF(G3="","",IF(G3=F57,'1_Pflegepersonalbedarf 2024'!B42,IF(G3=F58,'1_Pflegepersonalbedarf 2024'!B55,IF(G3=F59,'1_Pflegepersonalbedarf 2024'!B68,IF(G3=F60,'1_Pflegepersonalbedarf 2024'!B81,IF(G3=F61,'1_Pflegepersonalbedarf 2024'!B94,IF(G3=F62,'1_Pflegepersonalbedarf 2024'!B107,IF(G3=F63,'1_Pflegepersonalbedarf 2024'!B190,IF(G3=F64,'1_Pflegepersonalbedarf 2024'!B203,IF(G3=F65,'1_Pflegepersonalbedarf 2024'!B216,IF(G3=F66,'1_Pflegepersonalbedarf 2024'!B229,IF(G3=F67,'1_Pflegepersonalbedarf 2024'!B242,IF(G3=F68,'1_Pflegepersonalbedarf 2024'!B255)))))))))))))</f>
        <v/>
      </c>
      <c r="E14" s="705" t="s">
        <v>299</v>
      </c>
      <c r="F14" s="706"/>
      <c r="G14" s="706"/>
      <c r="H14" s="706"/>
      <c r="I14" s="706"/>
      <c r="J14" s="706"/>
      <c r="K14" s="706"/>
      <c r="L14" s="706"/>
      <c r="M14" s="459"/>
      <c r="N14" s="442"/>
      <c r="O14" s="442"/>
      <c r="P14" s="442"/>
      <c r="Q14" s="411"/>
      <c r="R14" s="444"/>
      <c r="AB14" s="446"/>
    </row>
    <row r="15" spans="1:28" s="445" customFormat="1" ht="8.25" customHeight="1" x14ac:dyDescent="0.25">
      <c r="A15" s="576"/>
      <c r="B15" s="461"/>
      <c r="C15" s="457"/>
      <c r="D15" s="462"/>
      <c r="E15" s="579"/>
      <c r="F15" s="537"/>
      <c r="G15" s="537"/>
      <c r="H15" s="537"/>
      <c r="I15" s="537"/>
      <c r="J15" s="537"/>
      <c r="K15" s="537"/>
      <c r="L15" s="580"/>
      <c r="M15" s="459"/>
      <c r="N15" s="442"/>
      <c r="O15" s="442"/>
      <c r="P15" s="442"/>
      <c r="Q15" s="411"/>
      <c r="R15" s="444"/>
      <c r="AB15" s="446"/>
    </row>
    <row r="16" spans="1:28" s="445" customFormat="1" ht="14.25" customHeight="1" x14ac:dyDescent="0.25">
      <c r="A16" s="585" t="s">
        <v>127</v>
      </c>
      <c r="B16" s="464"/>
      <c r="C16" s="457"/>
      <c r="D16" s="460" t="e">
        <f>D12-D14</f>
        <v>#N/A</v>
      </c>
      <c r="E16" s="586" t="s">
        <v>128</v>
      </c>
      <c r="F16" s="464"/>
      <c r="G16" s="464"/>
      <c r="H16" s="458"/>
      <c r="I16" s="582" t="s">
        <v>329</v>
      </c>
      <c r="J16" s="465"/>
      <c r="K16" s="457"/>
      <c r="L16" s="457"/>
      <c r="M16" s="459"/>
      <c r="N16" s="442" t="str">
        <f>IF(H16="","Eingabe unvollständig","")</f>
        <v>Eingabe unvollständig</v>
      </c>
      <c r="O16" s="466"/>
      <c r="P16" s="442"/>
      <c r="Q16" s="411" t="str">
        <f t="shared" si="0"/>
        <v>x</v>
      </c>
      <c r="R16" s="444"/>
      <c r="AB16" s="446"/>
    </row>
    <row r="17" spans="1:45" s="445" customFormat="1" ht="8.25" customHeight="1" x14ac:dyDescent="0.25">
      <c r="A17" s="576"/>
      <c r="B17" s="461"/>
      <c r="C17" s="457"/>
      <c r="D17" s="462"/>
      <c r="E17" s="537"/>
      <c r="F17" s="462"/>
      <c r="G17" s="462"/>
      <c r="H17" s="462"/>
      <c r="I17" s="537"/>
      <c r="J17" s="462"/>
      <c r="K17" s="462"/>
      <c r="L17" s="463"/>
      <c r="M17" s="459"/>
      <c r="N17" s="442"/>
      <c r="O17" s="442"/>
      <c r="P17" s="442"/>
      <c r="Q17" s="411"/>
      <c r="R17" s="444"/>
      <c r="AB17" s="446"/>
    </row>
    <row r="18" spans="1:45" s="445" customFormat="1" ht="14.25" customHeight="1" x14ac:dyDescent="0.25">
      <c r="A18" s="576" t="s">
        <v>129</v>
      </c>
      <c r="B18" s="457"/>
      <c r="C18" s="457"/>
      <c r="D18" s="460" t="e">
        <f>D16-H16</f>
        <v>#N/A</v>
      </c>
      <c r="E18" s="581"/>
      <c r="F18" s="580" t="s">
        <v>130</v>
      </c>
      <c r="G18" s="582"/>
      <c r="H18" s="467"/>
      <c r="I18" s="582" t="s">
        <v>330</v>
      </c>
      <c r="J18" s="457"/>
      <c r="K18" s="457"/>
      <c r="L18" s="457"/>
      <c r="M18" s="459"/>
      <c r="N18" s="442" t="e">
        <f>IF(AND(D16=H16,H18=""),"bitte 0 eintragen",IF(H18="","Eingabe unvollständig",IF(H18&gt;D18,"H18 kann nicht größer sein als D18","")))</f>
        <v>#N/A</v>
      </c>
      <c r="O18" s="442"/>
      <c r="P18" s="442"/>
      <c r="Q18" s="411" t="e">
        <f t="shared" si="0"/>
        <v>#N/A</v>
      </c>
      <c r="R18" s="444"/>
      <c r="AB18" s="446"/>
    </row>
    <row r="19" spans="1:45" s="445" customFormat="1" ht="14.25" customHeight="1" x14ac:dyDescent="0.25">
      <c r="A19" s="576"/>
      <c r="B19" s="457"/>
      <c r="C19" s="457"/>
      <c r="D19" s="457"/>
      <c r="E19" s="457"/>
      <c r="F19" s="457"/>
      <c r="G19" s="536"/>
      <c r="H19" s="458"/>
      <c r="I19" s="582" t="s">
        <v>131</v>
      </c>
      <c r="J19" s="457"/>
      <c r="K19" s="457"/>
      <c r="L19" s="457"/>
      <c r="M19" s="459"/>
      <c r="N19" s="442" t="e">
        <f>IF(AND(D16=H16,H19=""),"bitte 0 eintragen",IF(H19="","Eingabe unvollständig",IF((H18+H19)&gt;D18,"Summe H18+H19 kann nicht größer sein als D18","")))</f>
        <v>#N/A</v>
      </c>
      <c r="O19" s="466"/>
      <c r="P19" s="442"/>
      <c r="Q19" s="411" t="e">
        <f t="shared" si="0"/>
        <v>#N/A</v>
      </c>
      <c r="R19" s="444"/>
      <c r="AB19" s="446"/>
    </row>
    <row r="20" spans="1:45" s="445" customFormat="1" ht="14.25" customHeight="1" x14ac:dyDescent="0.25">
      <c r="A20" s="576"/>
      <c r="B20" s="457"/>
      <c r="C20" s="468" t="e">
        <f>D18-H18-H19</f>
        <v>#N/A</v>
      </c>
      <c r="D20" s="582" t="s">
        <v>132</v>
      </c>
      <c r="E20" s="697"/>
      <c r="F20" s="698"/>
      <c r="G20" s="698"/>
      <c r="H20" s="699"/>
      <c r="I20" s="582" t="s">
        <v>133</v>
      </c>
      <c r="J20" s="457"/>
      <c r="K20" s="457"/>
      <c r="L20" s="457"/>
      <c r="M20" s="459"/>
      <c r="N20" s="469" t="e">
        <f>IF(AND(C20&lt;&gt;0,E20=""),"bitte Grund angeben","")</f>
        <v>#N/A</v>
      </c>
      <c r="O20" s="466"/>
      <c r="P20" s="442"/>
      <c r="Q20" s="411" t="e">
        <f t="shared" si="0"/>
        <v>#N/A</v>
      </c>
      <c r="R20" s="444"/>
      <c r="AB20" s="446"/>
    </row>
    <row r="21" spans="1:45" s="445" customFormat="1" ht="14.25" customHeight="1" x14ac:dyDescent="0.25">
      <c r="A21" s="576"/>
      <c r="B21" s="461"/>
      <c r="C21" s="457"/>
      <c r="D21" s="462"/>
      <c r="E21" s="462"/>
      <c r="F21" s="462"/>
      <c r="G21" s="462"/>
      <c r="H21" s="462"/>
      <c r="I21" s="537"/>
      <c r="J21" s="462"/>
      <c r="K21" s="462"/>
      <c r="L21" s="463"/>
      <c r="M21" s="459"/>
      <c r="N21" s="442"/>
      <c r="O21" s="442"/>
      <c r="P21" s="442"/>
      <c r="Q21" s="411"/>
      <c r="R21" s="444"/>
      <c r="AB21" s="446"/>
    </row>
    <row r="22" spans="1:45" s="445" customFormat="1" ht="14.25" customHeight="1" x14ac:dyDescent="0.25">
      <c r="A22" s="576" t="s">
        <v>134</v>
      </c>
      <c r="B22" s="457"/>
      <c r="C22" s="457"/>
      <c r="D22" s="457"/>
      <c r="E22" s="458"/>
      <c r="F22" s="457"/>
      <c r="G22" s="457"/>
      <c r="H22" s="457"/>
      <c r="I22" s="457"/>
      <c r="J22" s="457"/>
      <c r="K22" s="457"/>
      <c r="L22" s="457"/>
      <c r="M22" s="459"/>
      <c r="N22" s="442" t="str">
        <f>IF(E22="","Eingabe unvollständig","")</f>
        <v>Eingabe unvollständig</v>
      </c>
      <c r="O22" s="442"/>
      <c r="P22" s="442"/>
      <c r="Q22" s="411" t="str">
        <f t="shared" si="0"/>
        <v>x</v>
      </c>
      <c r="R22" s="444"/>
      <c r="AB22" s="446"/>
    </row>
    <row r="23" spans="1:45" ht="9" customHeight="1" thickBot="1" x14ac:dyDescent="0.3">
      <c r="A23" s="470"/>
      <c r="B23" s="471"/>
      <c r="C23" s="471"/>
      <c r="D23" s="471"/>
      <c r="E23" s="471"/>
      <c r="F23" s="471"/>
      <c r="G23" s="471"/>
      <c r="H23" s="471"/>
      <c r="I23" s="471"/>
      <c r="J23" s="471"/>
      <c r="K23" s="471"/>
      <c r="L23" s="472"/>
      <c r="M23" s="473"/>
      <c r="N23" s="474"/>
      <c r="O23" s="410"/>
      <c r="P23" s="410"/>
    </row>
    <row r="24" spans="1:45" s="76" customFormat="1" ht="24" customHeight="1" x14ac:dyDescent="0.3">
      <c r="A24" s="573" t="s">
        <v>340</v>
      </c>
      <c r="B24" s="447"/>
      <c r="C24" s="574"/>
      <c r="D24" s="574"/>
      <c r="E24" s="574"/>
      <c r="F24" s="574"/>
      <c r="G24" s="574"/>
      <c r="H24" s="574"/>
      <c r="I24" s="574"/>
      <c r="J24" s="574"/>
      <c r="K24" s="574"/>
      <c r="L24" s="574"/>
      <c r="M24" s="575"/>
      <c r="N24" s="215"/>
      <c r="O24" s="552"/>
      <c r="P24" s="539"/>
      <c r="Q24" s="411"/>
      <c r="R24" s="215"/>
      <c r="S24" s="2"/>
      <c r="T24" s="2"/>
      <c r="U24" s="540"/>
      <c r="V24" s="540"/>
      <c r="W24" s="553"/>
      <c r="X24" s="554"/>
      <c r="Y24" s="555"/>
      <c r="Z24" s="555"/>
      <c r="AA24" s="555"/>
      <c r="AB24" s="555"/>
      <c r="AC24" s="553"/>
      <c r="AD24" s="553"/>
      <c r="AE24" s="553"/>
      <c r="AF24" s="553"/>
      <c r="AG24" s="75"/>
      <c r="AH24" s="75"/>
      <c r="AI24" s="75"/>
      <c r="AJ24" s="75"/>
      <c r="AK24" s="75"/>
      <c r="AL24" s="75"/>
      <c r="AM24" s="75"/>
      <c r="AN24" s="75"/>
      <c r="AO24" s="75"/>
      <c r="AP24" s="75"/>
      <c r="AQ24" s="75"/>
      <c r="AR24" s="75"/>
      <c r="AS24" s="75"/>
    </row>
    <row r="25" spans="1:45" s="76" customFormat="1" ht="15.6" x14ac:dyDescent="0.3">
      <c r="A25" s="569"/>
      <c r="B25" s="570"/>
      <c r="C25" s="570"/>
      <c r="D25" s="570"/>
      <c r="E25" s="570"/>
      <c r="F25" s="571"/>
      <c r="G25" s="571"/>
      <c r="H25" s="571"/>
      <c r="I25" s="571"/>
      <c r="J25" s="570"/>
      <c r="K25" s="570"/>
      <c r="L25" s="570"/>
      <c r="M25" s="583"/>
      <c r="N25" s="215"/>
      <c r="O25" s="552"/>
      <c r="P25" s="539"/>
      <c r="Q25" s="411"/>
      <c r="R25" s="215"/>
      <c r="S25" s="2"/>
      <c r="T25" s="2"/>
      <c r="U25" s="540"/>
      <c r="V25" s="540"/>
      <c r="W25" s="553"/>
      <c r="X25" s="554"/>
      <c r="Y25" s="555"/>
      <c r="Z25" s="555"/>
      <c r="AA25" s="555"/>
      <c r="AB25" s="555"/>
      <c r="AC25" s="553"/>
      <c r="AD25" s="553"/>
      <c r="AE25" s="553"/>
      <c r="AF25" s="553"/>
      <c r="AG25" s="75"/>
      <c r="AH25" s="75"/>
      <c r="AI25" s="75"/>
      <c r="AJ25" s="75"/>
      <c r="AK25" s="75"/>
      <c r="AL25" s="75"/>
      <c r="AM25" s="75"/>
      <c r="AN25" s="75"/>
      <c r="AO25" s="75"/>
      <c r="AP25" s="75"/>
      <c r="AQ25" s="75"/>
      <c r="AR25" s="75"/>
      <c r="AS25" s="75"/>
    </row>
    <row r="26" spans="1:45" s="76" customFormat="1" ht="26.25" customHeight="1" x14ac:dyDescent="0.3">
      <c r="A26" s="566"/>
      <c r="B26" s="567"/>
      <c r="C26" s="567"/>
      <c r="D26" s="568"/>
      <c r="E26" s="691" t="s">
        <v>331</v>
      </c>
      <c r="F26" s="692"/>
      <c r="G26" s="693" t="s">
        <v>332</v>
      </c>
      <c r="H26" s="694"/>
      <c r="I26" s="556" t="s">
        <v>333</v>
      </c>
      <c r="J26" s="572"/>
      <c r="K26" s="557"/>
      <c r="L26" s="557"/>
      <c r="M26" s="551"/>
      <c r="N26" s="215"/>
      <c r="O26" s="552"/>
      <c r="P26" s="539"/>
      <c r="Q26" s="411"/>
      <c r="R26" s="544"/>
      <c r="S26" s="2"/>
      <c r="T26" s="2"/>
      <c r="U26" s="540"/>
      <c r="V26" s="540"/>
      <c r="W26" s="553"/>
      <c r="X26" s="554"/>
      <c r="Y26" s="555"/>
      <c r="Z26" s="555"/>
      <c r="AA26" s="555"/>
      <c r="AB26" s="555"/>
      <c r="AC26" s="553"/>
      <c r="AD26" s="553"/>
      <c r="AE26" s="553"/>
      <c r="AF26" s="553"/>
      <c r="AG26" s="75"/>
      <c r="AH26" s="75"/>
      <c r="AI26" s="75"/>
      <c r="AJ26" s="75"/>
      <c r="AK26" s="75"/>
      <c r="AL26" s="75"/>
      <c r="AM26" s="75"/>
      <c r="AN26" s="75"/>
      <c r="AO26" s="75"/>
      <c r="AP26" s="75"/>
      <c r="AQ26" s="75"/>
      <c r="AR26" s="75"/>
      <c r="AS26" s="75"/>
    </row>
    <row r="27" spans="1:45" s="76" customFormat="1" ht="14.25" customHeight="1" x14ac:dyDescent="0.25">
      <c r="A27" s="549"/>
      <c r="B27" s="550"/>
      <c r="C27" s="550"/>
      <c r="D27" s="558" t="s">
        <v>9</v>
      </c>
      <c r="E27" s="695"/>
      <c r="F27" s="696"/>
      <c r="G27" s="695"/>
      <c r="H27" s="696"/>
      <c r="I27" s="559">
        <f>SUM(E27,G27)</f>
        <v>0</v>
      </c>
      <c r="J27" s="550"/>
      <c r="K27" s="560"/>
      <c r="L27" s="560"/>
      <c r="M27" s="551"/>
      <c r="N27" s="215" t="str">
        <f>IF(OR(E27="",G27="")=TRUE,"Eingabe unvollständig","")</f>
        <v>Eingabe unvollständig</v>
      </c>
      <c r="O27" s="552"/>
      <c r="P27" s="539"/>
      <c r="Q27" s="411" t="str">
        <f t="shared" si="0"/>
        <v>x</v>
      </c>
      <c r="R27" s="215"/>
      <c r="S27" s="2"/>
      <c r="T27" s="2"/>
      <c r="U27" s="540"/>
      <c r="V27" s="540"/>
      <c r="W27" s="553"/>
      <c r="X27" s="554"/>
      <c r="Y27" s="555"/>
      <c r="Z27" s="555"/>
      <c r="AA27" s="555"/>
      <c r="AB27" s="555"/>
      <c r="AC27" s="553"/>
      <c r="AD27" s="553"/>
      <c r="AE27" s="553"/>
      <c r="AF27" s="553"/>
      <c r="AG27" s="75"/>
      <c r="AH27" s="75"/>
      <c r="AI27" s="75"/>
      <c r="AJ27" s="75"/>
      <c r="AK27" s="75"/>
      <c r="AL27" s="75"/>
      <c r="AM27" s="75"/>
      <c r="AN27" s="75"/>
      <c r="AO27" s="75"/>
      <c r="AP27" s="75"/>
      <c r="AQ27" s="75"/>
      <c r="AR27" s="75"/>
      <c r="AS27" s="75"/>
    </row>
    <row r="28" spans="1:45" s="76" customFormat="1" ht="14.25" customHeight="1" x14ac:dyDescent="0.25">
      <c r="A28" s="549"/>
      <c r="B28" s="550"/>
      <c r="C28" s="550"/>
      <c r="D28" s="558" t="s">
        <v>334</v>
      </c>
      <c r="E28" s="695"/>
      <c r="F28" s="696"/>
      <c r="G28" s="695"/>
      <c r="H28" s="696"/>
      <c r="I28" s="559">
        <f>SUM(E28,G28)</f>
        <v>0</v>
      </c>
      <c r="J28" s="550"/>
      <c r="K28" s="557"/>
      <c r="L28" s="557"/>
      <c r="M28" s="551"/>
      <c r="N28" s="215" t="str">
        <f>IF(OR(E28="",G28="")=TRUE,"Eingabe unvollständig","")</f>
        <v>Eingabe unvollständig</v>
      </c>
      <c r="O28" s="552"/>
      <c r="P28" s="539"/>
      <c r="Q28" s="411" t="str">
        <f t="shared" si="0"/>
        <v>x</v>
      </c>
      <c r="R28" s="215"/>
      <c r="S28" s="2"/>
      <c r="T28" s="2"/>
      <c r="U28" s="540"/>
      <c r="V28" s="540"/>
      <c r="W28" s="553"/>
      <c r="X28" s="554"/>
      <c r="Y28" s="555"/>
      <c r="Z28" s="555"/>
      <c r="AA28" s="555"/>
      <c r="AB28" s="555"/>
      <c r="AC28" s="553"/>
      <c r="AD28" s="553"/>
      <c r="AE28" s="553"/>
      <c r="AF28" s="553"/>
      <c r="AG28" s="75"/>
      <c r="AH28" s="75"/>
      <c r="AI28" s="75"/>
      <c r="AJ28" s="75"/>
      <c r="AK28" s="75"/>
      <c r="AL28" s="75"/>
      <c r="AM28" s="75"/>
      <c r="AN28" s="75"/>
      <c r="AO28" s="75"/>
      <c r="AP28" s="75"/>
      <c r="AQ28" s="75"/>
      <c r="AR28" s="75"/>
      <c r="AS28" s="75"/>
    </row>
    <row r="29" spans="1:45" customFormat="1" ht="13.8" thickBot="1" x14ac:dyDescent="0.3">
      <c r="A29" s="561"/>
      <c r="B29" s="312"/>
      <c r="C29" s="562"/>
      <c r="D29" s="563"/>
      <c r="E29" s="563"/>
      <c r="F29" s="563"/>
      <c r="G29" s="563"/>
      <c r="H29" s="564"/>
      <c r="I29" s="564"/>
      <c r="J29" s="564"/>
      <c r="K29" s="564"/>
      <c r="L29" s="564"/>
      <c r="M29" s="565"/>
      <c r="N29" s="215"/>
      <c r="O29" s="538"/>
      <c r="P29" s="539"/>
      <c r="Q29" s="411"/>
      <c r="R29" s="215"/>
      <c r="S29" s="2"/>
      <c r="T29" s="2"/>
      <c r="U29" s="540"/>
      <c r="V29" s="540"/>
      <c r="W29" s="541"/>
      <c r="X29" s="542"/>
      <c r="Y29" s="543"/>
      <c r="Z29" s="543"/>
      <c r="AA29" s="543"/>
      <c r="AB29" s="543"/>
      <c r="AC29" s="541"/>
      <c r="AD29" s="541"/>
      <c r="AE29" s="541"/>
      <c r="AF29" s="541"/>
      <c r="AG29" s="42"/>
      <c r="AH29" s="42"/>
      <c r="AI29" s="42"/>
      <c r="AJ29" s="42"/>
      <c r="AK29" s="42"/>
      <c r="AL29" s="42"/>
      <c r="AM29" s="42"/>
      <c r="AN29" s="42"/>
      <c r="AO29" s="42"/>
      <c r="AP29" s="42"/>
      <c r="AQ29" s="42"/>
      <c r="AR29" s="42"/>
      <c r="AS29" s="42"/>
    </row>
    <row r="30" spans="1:45" s="412" customFormat="1" x14ac:dyDescent="0.25">
      <c r="A30" s="475"/>
      <c r="B30" s="475"/>
      <c r="C30" s="475"/>
      <c r="D30" s="475"/>
      <c r="E30" s="475"/>
      <c r="F30" s="475"/>
      <c r="G30" s="475"/>
      <c r="H30" s="475"/>
      <c r="I30" s="475"/>
      <c r="J30" s="476"/>
      <c r="K30" s="476"/>
      <c r="L30" s="476"/>
      <c r="N30" s="442"/>
      <c r="O30" s="410"/>
      <c r="P30" s="410"/>
      <c r="Q30" s="411">
        <f>COUNTIF(Q8:Q29,"x")</f>
        <v>5</v>
      </c>
      <c r="S30" s="413"/>
      <c r="T30" s="413"/>
      <c r="U30" s="413"/>
      <c r="V30" s="413"/>
      <c r="W30" s="413"/>
      <c r="X30" s="413"/>
      <c r="Y30" s="413"/>
      <c r="Z30" s="413"/>
      <c r="AA30" s="413"/>
      <c r="AB30" s="414"/>
    </row>
    <row r="31" spans="1:45" s="409" customFormat="1" ht="15" customHeight="1" x14ac:dyDescent="0.25">
      <c r="J31" s="510"/>
      <c r="K31" s="510"/>
      <c r="L31" s="510"/>
      <c r="M31" s="510"/>
      <c r="N31" s="442"/>
      <c r="O31" s="477"/>
      <c r="P31" s="477"/>
      <c r="R31" s="478"/>
      <c r="AB31" s="479"/>
    </row>
    <row r="32" spans="1:45" s="409" customFormat="1" ht="15.6" x14ac:dyDescent="0.25">
      <c r="J32" s="510"/>
      <c r="K32" s="510"/>
      <c r="L32" s="510"/>
      <c r="M32" s="510"/>
      <c r="N32" s="477"/>
      <c r="O32" s="477"/>
      <c r="P32" s="477"/>
      <c r="Q32" s="480"/>
      <c r="R32" s="478"/>
      <c r="AB32" s="479"/>
    </row>
    <row r="33" spans="10:28" s="409" customFormat="1" x14ac:dyDescent="0.25">
      <c r="J33" s="476"/>
      <c r="K33" s="476"/>
      <c r="L33" s="476"/>
      <c r="N33" s="477"/>
      <c r="O33" s="477"/>
      <c r="P33" s="477"/>
      <c r="Q33" s="480"/>
      <c r="R33" s="478"/>
      <c r="AB33" s="479"/>
    </row>
    <row r="34" spans="10:28" s="409" customFormat="1" x14ac:dyDescent="0.25">
      <c r="N34" s="477"/>
      <c r="O34" s="477"/>
      <c r="P34" s="477"/>
      <c r="Q34" s="480"/>
      <c r="R34" s="478"/>
      <c r="AB34" s="479"/>
    </row>
    <row r="35" spans="10:28" s="409" customFormat="1" x14ac:dyDescent="0.25">
      <c r="N35" s="477"/>
      <c r="O35" s="477"/>
      <c r="P35" s="477"/>
      <c r="Q35" s="480"/>
      <c r="R35" s="478"/>
      <c r="AB35" s="479"/>
    </row>
    <row r="36" spans="10:28" s="409" customFormat="1" x14ac:dyDescent="0.25">
      <c r="N36" s="477"/>
      <c r="O36" s="477"/>
      <c r="P36" s="477"/>
      <c r="Q36" s="480"/>
      <c r="R36" s="478"/>
      <c r="AB36" s="479"/>
    </row>
    <row r="37" spans="10:28" s="409" customFormat="1" x14ac:dyDescent="0.25">
      <c r="N37" s="477"/>
      <c r="O37" s="477"/>
      <c r="P37" s="477"/>
      <c r="Q37" s="480"/>
      <c r="R37" s="478"/>
      <c r="AB37" s="479"/>
    </row>
    <row r="38" spans="10:28" s="409" customFormat="1" x14ac:dyDescent="0.25">
      <c r="N38" s="477"/>
      <c r="O38" s="477"/>
      <c r="P38" s="477"/>
      <c r="Q38" s="480"/>
      <c r="R38" s="478"/>
      <c r="AB38" s="479"/>
    </row>
    <row r="39" spans="10:28" s="409" customFormat="1" x14ac:dyDescent="0.25">
      <c r="N39" s="477"/>
      <c r="O39" s="477"/>
      <c r="P39" s="477"/>
      <c r="Q39" s="480"/>
      <c r="R39" s="478"/>
      <c r="AB39" s="479"/>
    </row>
    <row r="40" spans="10:28" s="409" customFormat="1" x14ac:dyDescent="0.25">
      <c r="N40" s="477"/>
      <c r="O40" s="477"/>
      <c r="P40" s="477"/>
      <c r="Q40" s="480"/>
      <c r="R40" s="478"/>
      <c r="AB40" s="479"/>
    </row>
    <row r="41" spans="10:28" s="409" customFormat="1" x14ac:dyDescent="0.25">
      <c r="N41" s="477"/>
      <c r="O41" s="477"/>
      <c r="P41" s="477"/>
      <c r="Q41" s="480"/>
      <c r="R41" s="478"/>
      <c r="AB41" s="479"/>
    </row>
    <row r="42" spans="10:28" s="409" customFormat="1" x14ac:dyDescent="0.25">
      <c r="N42" s="477"/>
      <c r="O42" s="477"/>
      <c r="P42" s="477"/>
      <c r="Q42" s="480"/>
      <c r="R42" s="478"/>
      <c r="AB42" s="479"/>
    </row>
    <row r="43" spans="10:28" s="409" customFormat="1" x14ac:dyDescent="0.25">
      <c r="N43" s="477"/>
      <c r="O43" s="477"/>
      <c r="P43" s="477"/>
      <c r="Q43" s="480"/>
      <c r="R43" s="478"/>
      <c r="AB43" s="479"/>
    </row>
    <row r="44" spans="10:28" s="409" customFormat="1" x14ac:dyDescent="0.25">
      <c r="N44" s="477"/>
      <c r="O44" s="477"/>
      <c r="P44" s="477"/>
      <c r="Q44" s="480"/>
      <c r="R44" s="478"/>
      <c r="AB44" s="479"/>
    </row>
    <row r="45" spans="10:28" s="409" customFormat="1" x14ac:dyDescent="0.25">
      <c r="N45" s="477"/>
      <c r="O45" s="477"/>
      <c r="P45" s="477"/>
      <c r="Q45" s="480"/>
      <c r="R45" s="478"/>
      <c r="AB45" s="479"/>
    </row>
    <row r="46" spans="10:28" s="409" customFormat="1" x14ac:dyDescent="0.25">
      <c r="N46" s="477"/>
      <c r="O46" s="477"/>
      <c r="P46" s="477"/>
      <c r="Q46" s="480"/>
      <c r="R46" s="478"/>
      <c r="AB46" s="479"/>
    </row>
    <row r="47" spans="10:28" s="409" customFormat="1" x14ac:dyDescent="0.25">
      <c r="N47" s="477"/>
      <c r="O47" s="477"/>
      <c r="P47" s="477"/>
      <c r="Q47" s="480"/>
      <c r="R47" s="478"/>
      <c r="AB47" s="479"/>
    </row>
    <row r="48" spans="10:28" s="409" customFormat="1" x14ac:dyDescent="0.25">
      <c r="N48" s="477"/>
      <c r="O48" s="477"/>
      <c r="P48" s="477"/>
      <c r="Q48" s="480"/>
      <c r="R48" s="478"/>
      <c r="AB48" s="479"/>
    </row>
    <row r="49" spans="1:29" s="409" customFormat="1" x14ac:dyDescent="0.25">
      <c r="N49" s="477"/>
      <c r="O49" s="477"/>
      <c r="P49" s="477"/>
      <c r="Q49" s="480"/>
      <c r="R49" s="478"/>
      <c r="AB49" s="479"/>
    </row>
    <row r="50" spans="1:29" s="409" customFormat="1" x14ac:dyDescent="0.25">
      <c r="N50" s="477"/>
      <c r="O50" s="477"/>
      <c r="P50" s="477"/>
      <c r="Q50" s="480"/>
      <c r="R50" s="478"/>
      <c r="AB50" s="479"/>
    </row>
    <row r="51" spans="1:29" s="482" customFormat="1" ht="15" thickBot="1" x14ac:dyDescent="0.35">
      <c r="A51" s="481"/>
      <c r="B51" s="481" t="s">
        <v>135</v>
      </c>
      <c r="L51" s="483"/>
      <c r="M51" s="484"/>
      <c r="O51" s="481"/>
      <c r="P51" s="481"/>
      <c r="Q51" s="481"/>
      <c r="R51" s="485"/>
      <c r="S51" s="481"/>
      <c r="AC51" s="483"/>
    </row>
    <row r="52" spans="1:29" s="482" customFormat="1" ht="86.4" x14ac:dyDescent="0.25">
      <c r="A52" s="481"/>
      <c r="B52" s="486"/>
      <c r="C52" s="487" t="s">
        <v>136</v>
      </c>
    </row>
    <row r="53" spans="1:29" s="482" customFormat="1" x14ac:dyDescent="0.25">
      <c r="A53" s="481"/>
      <c r="B53" s="488"/>
      <c r="C53" s="489"/>
    </row>
    <row r="54" spans="1:29" s="482" customFormat="1" x14ac:dyDescent="0.25">
      <c r="A54" s="490" t="s">
        <v>137</v>
      </c>
      <c r="B54" s="491">
        <v>1</v>
      </c>
      <c r="C54" s="492">
        <v>2</v>
      </c>
    </row>
    <row r="55" spans="1:29" s="482" customFormat="1" ht="13.8" thickBot="1" x14ac:dyDescent="0.3">
      <c r="A55" s="481"/>
      <c r="B55" s="493"/>
      <c r="C55" s="494"/>
    </row>
    <row r="56" spans="1:29" s="497" customFormat="1" x14ac:dyDescent="0.25">
      <c r="A56" s="495"/>
      <c r="B56" s="496"/>
    </row>
    <row r="57" spans="1:29" s="497" customFormat="1" x14ac:dyDescent="0.25">
      <c r="A57" s="495">
        <v>1</v>
      </c>
      <c r="B57" s="498" t="s">
        <v>138</v>
      </c>
      <c r="C57" s="499">
        <v>245</v>
      </c>
      <c r="F57" s="505">
        <v>45322</v>
      </c>
    </row>
    <row r="58" spans="1:29" s="497" customFormat="1" x14ac:dyDescent="0.25">
      <c r="A58" s="495">
        <v>2</v>
      </c>
      <c r="B58" s="498" t="s">
        <v>139</v>
      </c>
      <c r="C58" s="499">
        <v>128</v>
      </c>
      <c r="F58" s="505">
        <v>45351</v>
      </c>
    </row>
    <row r="59" spans="1:29" s="497" customFormat="1" x14ac:dyDescent="0.25">
      <c r="A59" s="495">
        <v>3</v>
      </c>
      <c r="B59" s="498" t="s">
        <v>140</v>
      </c>
      <c r="C59" s="499">
        <v>130</v>
      </c>
      <c r="F59" s="505">
        <v>45382</v>
      </c>
    </row>
    <row r="60" spans="1:29" s="497" customFormat="1" x14ac:dyDescent="0.25">
      <c r="A60" s="495">
        <v>4</v>
      </c>
      <c r="B60" s="498" t="s">
        <v>141</v>
      </c>
      <c r="C60" s="499">
        <v>120</v>
      </c>
      <c r="F60" s="505">
        <v>45412</v>
      </c>
    </row>
    <row r="61" spans="1:29" s="497" customFormat="1" x14ac:dyDescent="0.25">
      <c r="A61" s="495">
        <v>5</v>
      </c>
      <c r="B61" s="498" t="s">
        <v>142</v>
      </c>
      <c r="C61" s="499">
        <v>119</v>
      </c>
      <c r="F61" s="505">
        <v>45443</v>
      </c>
    </row>
    <row r="62" spans="1:29" s="497" customFormat="1" x14ac:dyDescent="0.25">
      <c r="A62" s="495">
        <v>6</v>
      </c>
      <c r="B62" s="498" t="s">
        <v>143</v>
      </c>
      <c r="C62" s="499">
        <v>126</v>
      </c>
      <c r="F62" s="505">
        <v>45473</v>
      </c>
    </row>
    <row r="63" spans="1:29" s="497" customFormat="1" x14ac:dyDescent="0.25">
      <c r="A63" s="495">
        <v>7</v>
      </c>
      <c r="B63" s="498" t="s">
        <v>144</v>
      </c>
      <c r="C63" s="499">
        <v>87</v>
      </c>
      <c r="F63" s="505">
        <v>45504</v>
      </c>
    </row>
    <row r="64" spans="1:29" s="497" customFormat="1" x14ac:dyDescent="0.25">
      <c r="A64" s="495">
        <v>8</v>
      </c>
      <c r="B64" s="498" t="s">
        <v>145</v>
      </c>
      <c r="C64" s="499">
        <v>28</v>
      </c>
      <c r="F64" s="505">
        <v>45535</v>
      </c>
    </row>
    <row r="65" spans="1:6" s="497" customFormat="1" x14ac:dyDescent="0.25">
      <c r="A65" s="495">
        <v>9</v>
      </c>
      <c r="B65" s="498" t="s">
        <v>146</v>
      </c>
      <c r="C65" s="499">
        <v>64</v>
      </c>
      <c r="F65" s="505">
        <v>45565</v>
      </c>
    </row>
    <row r="66" spans="1:6" s="497" customFormat="1" x14ac:dyDescent="0.25">
      <c r="A66" s="495">
        <v>10</v>
      </c>
      <c r="B66" s="498" t="s">
        <v>147</v>
      </c>
      <c r="C66" s="499">
        <v>120</v>
      </c>
      <c r="F66" s="505">
        <v>45596</v>
      </c>
    </row>
    <row r="67" spans="1:6" s="497" customFormat="1" x14ac:dyDescent="0.25">
      <c r="A67" s="495">
        <v>11</v>
      </c>
      <c r="B67" s="498" t="s">
        <v>148</v>
      </c>
      <c r="C67" s="499">
        <v>100</v>
      </c>
      <c r="F67" s="505">
        <v>45626</v>
      </c>
    </row>
    <row r="68" spans="1:6" s="497" customFormat="1" x14ac:dyDescent="0.25">
      <c r="A68" s="495">
        <v>12</v>
      </c>
      <c r="B68" s="498" t="s">
        <v>149</v>
      </c>
      <c r="C68" s="499">
        <v>124</v>
      </c>
      <c r="F68" s="505">
        <v>45657</v>
      </c>
    </row>
    <row r="69" spans="1:6" s="497" customFormat="1" x14ac:dyDescent="0.25">
      <c r="A69" s="495">
        <v>13</v>
      </c>
      <c r="B69" s="498" t="s">
        <v>150</v>
      </c>
      <c r="C69" s="499">
        <v>125</v>
      </c>
    </row>
    <row r="70" spans="1:6" s="497" customFormat="1" x14ac:dyDescent="0.25">
      <c r="A70" s="495">
        <v>14</v>
      </c>
      <c r="B70" s="498" t="s">
        <v>151</v>
      </c>
      <c r="C70" s="499">
        <v>86</v>
      </c>
    </row>
    <row r="71" spans="1:6" s="497" customFormat="1" x14ac:dyDescent="0.25">
      <c r="A71" s="495">
        <v>15</v>
      </c>
      <c r="B71" s="498" t="s">
        <v>152</v>
      </c>
      <c r="C71" s="499">
        <v>48</v>
      </c>
    </row>
    <row r="72" spans="1:6" s="497" customFormat="1" x14ac:dyDescent="0.25">
      <c r="A72" s="495">
        <v>16</v>
      </c>
      <c r="B72" s="498" t="s">
        <v>153</v>
      </c>
      <c r="C72" s="499">
        <v>128</v>
      </c>
    </row>
    <row r="73" spans="1:6" s="497" customFormat="1" x14ac:dyDescent="0.25">
      <c r="A73" s="495">
        <v>17</v>
      </c>
      <c r="B73" s="498" t="s">
        <v>154</v>
      </c>
      <c r="C73" s="499">
        <v>130</v>
      </c>
    </row>
    <row r="74" spans="1:6" s="497" customFormat="1" x14ac:dyDescent="0.25">
      <c r="A74" s="495">
        <v>18</v>
      </c>
      <c r="B74" s="498" t="s">
        <v>155</v>
      </c>
      <c r="C74" s="499">
        <v>125</v>
      </c>
    </row>
    <row r="75" spans="1:6" s="497" customFormat="1" x14ac:dyDescent="0.25">
      <c r="A75" s="495">
        <v>19</v>
      </c>
      <c r="B75" s="498" t="s">
        <v>156</v>
      </c>
      <c r="C75" s="499">
        <v>118</v>
      </c>
    </row>
    <row r="76" spans="1:6" s="497" customFormat="1" x14ac:dyDescent="0.25">
      <c r="A76" s="495">
        <v>20</v>
      </c>
      <c r="B76" s="498" t="s">
        <v>157</v>
      </c>
      <c r="C76" s="499">
        <v>130</v>
      </c>
    </row>
    <row r="77" spans="1:6" s="497" customFormat="1" x14ac:dyDescent="0.25">
      <c r="A77" s="495">
        <v>21</v>
      </c>
      <c r="B77" s="500" t="s">
        <v>158</v>
      </c>
      <c r="C77" s="499">
        <v>72</v>
      </c>
    </row>
    <row r="78" spans="1:6" s="497" customFormat="1" x14ac:dyDescent="0.25">
      <c r="A78" s="495">
        <v>22</v>
      </c>
      <c r="B78" s="498" t="s">
        <v>159</v>
      </c>
      <c r="C78" s="499">
        <v>130</v>
      </c>
    </row>
    <row r="79" spans="1:6" s="497" customFormat="1" x14ac:dyDescent="0.25">
      <c r="A79" s="495">
        <v>23</v>
      </c>
      <c r="B79" s="498" t="s">
        <v>160</v>
      </c>
      <c r="C79" s="499">
        <v>128</v>
      </c>
    </row>
    <row r="80" spans="1:6" s="497" customFormat="1" x14ac:dyDescent="0.25">
      <c r="A80" s="495">
        <v>24</v>
      </c>
      <c r="B80" s="498" t="s">
        <v>161</v>
      </c>
      <c r="C80" s="499">
        <v>72</v>
      </c>
    </row>
    <row r="81" spans="1:3" s="497" customFormat="1" x14ac:dyDescent="0.25">
      <c r="A81" s="495">
        <v>25</v>
      </c>
      <c r="B81" s="498" t="s">
        <v>162</v>
      </c>
      <c r="C81" s="499">
        <v>84</v>
      </c>
    </row>
    <row r="82" spans="1:3" s="497" customFormat="1" x14ac:dyDescent="0.25">
      <c r="A82" s="495">
        <v>26</v>
      </c>
      <c r="B82" s="498" t="s">
        <v>163</v>
      </c>
      <c r="C82" s="499">
        <v>76</v>
      </c>
    </row>
    <row r="83" spans="1:3" s="497" customFormat="1" x14ac:dyDescent="0.25">
      <c r="A83" s="495">
        <v>27</v>
      </c>
      <c r="B83" s="498" t="s">
        <v>164</v>
      </c>
      <c r="C83" s="499">
        <v>68</v>
      </c>
    </row>
    <row r="84" spans="1:3" s="497" customFormat="1" x14ac:dyDescent="0.25">
      <c r="A84" s="495">
        <v>28</v>
      </c>
      <c r="B84" s="498" t="s">
        <v>165</v>
      </c>
      <c r="C84" s="499">
        <v>112</v>
      </c>
    </row>
    <row r="85" spans="1:3" s="497" customFormat="1" x14ac:dyDescent="0.25">
      <c r="A85" s="495">
        <v>29</v>
      </c>
      <c r="B85" s="498" t="s">
        <v>166</v>
      </c>
      <c r="C85" s="499">
        <v>100</v>
      </c>
    </row>
    <row r="86" spans="1:3" s="497" customFormat="1" x14ac:dyDescent="0.25">
      <c r="A86" s="495">
        <v>30</v>
      </c>
      <c r="B86" s="498" t="s">
        <v>167</v>
      </c>
      <c r="C86" s="499">
        <v>190</v>
      </c>
    </row>
    <row r="87" spans="1:3" s="497" customFormat="1" x14ac:dyDescent="0.25">
      <c r="A87" s="495">
        <v>31</v>
      </c>
      <c r="B87" s="500" t="s">
        <v>168</v>
      </c>
      <c r="C87" s="499">
        <v>80</v>
      </c>
    </row>
    <row r="88" spans="1:3" s="497" customFormat="1" x14ac:dyDescent="0.25">
      <c r="A88" s="495">
        <v>32</v>
      </c>
      <c r="B88" s="498" t="s">
        <v>169</v>
      </c>
      <c r="C88" s="499">
        <v>80</v>
      </c>
    </row>
    <row r="89" spans="1:3" s="497" customFormat="1" x14ac:dyDescent="0.25">
      <c r="A89" s="495">
        <v>33</v>
      </c>
      <c r="B89" s="498" t="s">
        <v>170</v>
      </c>
      <c r="C89" s="499">
        <v>80</v>
      </c>
    </row>
    <row r="90" spans="1:3" s="497" customFormat="1" x14ac:dyDescent="0.25">
      <c r="A90" s="495">
        <v>34</v>
      </c>
      <c r="B90" s="498" t="s">
        <v>171</v>
      </c>
      <c r="C90" s="499">
        <v>125</v>
      </c>
    </row>
    <row r="91" spans="1:3" s="497" customFormat="1" x14ac:dyDescent="0.25">
      <c r="A91" s="495">
        <v>35</v>
      </c>
      <c r="B91" s="498" t="s">
        <v>172</v>
      </c>
      <c r="C91" s="499">
        <v>74</v>
      </c>
    </row>
    <row r="92" spans="1:3" s="497" customFormat="1" x14ac:dyDescent="0.25">
      <c r="A92" s="495">
        <v>36</v>
      </c>
      <c r="B92" s="498" t="s">
        <v>173</v>
      </c>
      <c r="C92" s="499">
        <v>120</v>
      </c>
    </row>
    <row r="93" spans="1:3" s="497" customFormat="1" x14ac:dyDescent="0.25">
      <c r="A93" s="495">
        <v>37</v>
      </c>
      <c r="B93" s="498" t="s">
        <v>174</v>
      </c>
      <c r="C93" s="499">
        <v>77</v>
      </c>
    </row>
    <row r="94" spans="1:3" s="497" customFormat="1" x14ac:dyDescent="0.25">
      <c r="A94" s="495">
        <v>38</v>
      </c>
      <c r="B94" s="498" t="s">
        <v>175</v>
      </c>
      <c r="C94" s="499">
        <v>78</v>
      </c>
    </row>
    <row r="95" spans="1:3" s="497" customFormat="1" x14ac:dyDescent="0.25">
      <c r="A95" s="495">
        <v>39</v>
      </c>
      <c r="B95" s="498" t="s">
        <v>176</v>
      </c>
      <c r="C95" s="499">
        <v>75</v>
      </c>
    </row>
    <row r="96" spans="1:3" s="497" customFormat="1" x14ac:dyDescent="0.25">
      <c r="A96" s="495">
        <v>40</v>
      </c>
      <c r="B96" s="498" t="s">
        <v>177</v>
      </c>
      <c r="C96" s="499">
        <v>84</v>
      </c>
    </row>
    <row r="97" spans="1:3" s="497" customFormat="1" x14ac:dyDescent="0.25">
      <c r="A97" s="495">
        <v>41</v>
      </c>
      <c r="B97" s="498" t="s">
        <v>178</v>
      </c>
      <c r="C97" s="499">
        <v>50</v>
      </c>
    </row>
    <row r="98" spans="1:3" s="497" customFormat="1" x14ac:dyDescent="0.25">
      <c r="A98" s="495">
        <v>42</v>
      </c>
      <c r="B98" s="498" t="s">
        <v>179</v>
      </c>
      <c r="C98" s="499">
        <v>78</v>
      </c>
    </row>
    <row r="99" spans="1:3" s="497" customFormat="1" x14ac:dyDescent="0.25">
      <c r="A99" s="495">
        <v>43</v>
      </c>
      <c r="B99" s="498" t="s">
        <v>180</v>
      </c>
      <c r="C99" s="499">
        <v>100</v>
      </c>
    </row>
    <row r="100" spans="1:3" s="497" customFormat="1" x14ac:dyDescent="0.25">
      <c r="A100" s="495">
        <v>44</v>
      </c>
      <c r="B100" s="498" t="s">
        <v>181</v>
      </c>
      <c r="C100" s="499">
        <v>122</v>
      </c>
    </row>
    <row r="101" spans="1:3" s="497" customFormat="1" x14ac:dyDescent="0.25">
      <c r="A101" s="495">
        <v>45</v>
      </c>
      <c r="B101" s="498" t="s">
        <v>182</v>
      </c>
      <c r="C101" s="499">
        <v>154</v>
      </c>
    </row>
    <row r="102" spans="1:3" s="497" customFormat="1" x14ac:dyDescent="0.25">
      <c r="A102" s="495">
        <v>46</v>
      </c>
      <c r="B102" s="498" t="s">
        <v>184</v>
      </c>
      <c r="C102" s="499">
        <v>84</v>
      </c>
    </row>
    <row r="103" spans="1:3" s="497" customFormat="1" x14ac:dyDescent="0.25">
      <c r="A103" s="495">
        <v>47</v>
      </c>
      <c r="B103" s="498" t="s">
        <v>183</v>
      </c>
      <c r="C103" s="499">
        <v>93</v>
      </c>
    </row>
    <row r="104" spans="1:3" s="497" customFormat="1" x14ac:dyDescent="0.25">
      <c r="A104" s="495">
        <v>48</v>
      </c>
      <c r="B104" s="498" t="s">
        <v>185</v>
      </c>
      <c r="C104" s="499">
        <v>92</v>
      </c>
    </row>
    <row r="105" spans="1:3" s="497" customFormat="1" x14ac:dyDescent="0.25">
      <c r="A105" s="495">
        <v>49</v>
      </c>
      <c r="B105" s="498" t="s">
        <v>186</v>
      </c>
      <c r="C105" s="499">
        <v>96</v>
      </c>
    </row>
    <row r="106" spans="1:3" s="497" customFormat="1" x14ac:dyDescent="0.25">
      <c r="A106" s="495">
        <v>50</v>
      </c>
      <c r="B106" s="498" t="s">
        <v>187</v>
      </c>
      <c r="C106" s="499">
        <v>96</v>
      </c>
    </row>
    <row r="107" spans="1:3" s="497" customFormat="1" x14ac:dyDescent="0.25">
      <c r="A107" s="495">
        <v>51</v>
      </c>
      <c r="B107" s="498" t="s">
        <v>188</v>
      </c>
      <c r="C107" s="499">
        <v>94</v>
      </c>
    </row>
    <row r="108" spans="1:3" s="497" customFormat="1" x14ac:dyDescent="0.25">
      <c r="A108" s="495">
        <v>52</v>
      </c>
      <c r="B108" s="498" t="s">
        <v>189</v>
      </c>
      <c r="C108" s="499">
        <v>37</v>
      </c>
    </row>
    <row r="109" spans="1:3" s="497" customFormat="1" x14ac:dyDescent="0.25">
      <c r="A109" s="495">
        <v>53</v>
      </c>
      <c r="B109" s="498" t="s">
        <v>190</v>
      </c>
      <c r="C109" s="499">
        <v>116</v>
      </c>
    </row>
    <row r="110" spans="1:3" s="497" customFormat="1" x14ac:dyDescent="0.25">
      <c r="A110" s="495">
        <v>54</v>
      </c>
      <c r="B110" s="498" t="s">
        <v>191</v>
      </c>
      <c r="C110" s="499">
        <v>94</v>
      </c>
    </row>
    <row r="111" spans="1:3" s="497" customFormat="1" x14ac:dyDescent="0.25">
      <c r="A111" s="495">
        <v>55</v>
      </c>
      <c r="B111" s="498" t="s">
        <v>192</v>
      </c>
      <c r="C111" s="499">
        <v>100</v>
      </c>
    </row>
    <row r="112" spans="1:3" s="497" customFormat="1" x14ac:dyDescent="0.25">
      <c r="A112" s="495">
        <v>56</v>
      </c>
      <c r="B112" s="498" t="s">
        <v>193</v>
      </c>
      <c r="C112" s="499">
        <v>84</v>
      </c>
    </row>
    <row r="113" spans="1:3" s="497" customFormat="1" x14ac:dyDescent="0.25">
      <c r="A113" s="495">
        <v>57</v>
      </c>
      <c r="B113" s="498" t="s">
        <v>194</v>
      </c>
      <c r="C113" s="499">
        <v>51</v>
      </c>
    </row>
    <row r="114" spans="1:3" s="497" customFormat="1" x14ac:dyDescent="0.25">
      <c r="A114" s="495">
        <v>58</v>
      </c>
      <c r="B114" s="498" t="s">
        <v>195</v>
      </c>
      <c r="C114" s="499">
        <v>87</v>
      </c>
    </row>
    <row r="115" spans="1:3" s="497" customFormat="1" x14ac:dyDescent="0.25">
      <c r="A115" s="495">
        <v>59</v>
      </c>
      <c r="B115" s="498" t="s">
        <v>196</v>
      </c>
      <c r="C115" s="499">
        <v>78</v>
      </c>
    </row>
    <row r="116" spans="1:3" s="497" customFormat="1" x14ac:dyDescent="0.25">
      <c r="A116" s="495">
        <v>60</v>
      </c>
      <c r="B116" s="498" t="s">
        <v>197</v>
      </c>
      <c r="C116" s="499">
        <v>123</v>
      </c>
    </row>
    <row r="117" spans="1:3" s="497" customFormat="1" x14ac:dyDescent="0.25">
      <c r="A117" s="495">
        <v>61</v>
      </c>
      <c r="B117" s="498" t="s">
        <v>198</v>
      </c>
      <c r="C117" s="499">
        <v>107</v>
      </c>
    </row>
    <row r="118" spans="1:3" s="497" customFormat="1" x14ac:dyDescent="0.25">
      <c r="A118" s="495">
        <v>62</v>
      </c>
      <c r="B118" s="498" t="s">
        <v>199</v>
      </c>
      <c r="C118" s="499">
        <v>104</v>
      </c>
    </row>
    <row r="119" spans="1:3" s="497" customFormat="1" x14ac:dyDescent="0.25">
      <c r="A119" s="495">
        <v>63</v>
      </c>
      <c r="B119" s="498" t="s">
        <v>200</v>
      </c>
      <c r="C119" s="499">
        <v>98</v>
      </c>
    </row>
    <row r="120" spans="1:3" s="497" customFormat="1" x14ac:dyDescent="0.25">
      <c r="A120" s="495">
        <v>64</v>
      </c>
      <c r="B120" s="498" t="s">
        <v>201</v>
      </c>
      <c r="C120" s="499">
        <v>71</v>
      </c>
    </row>
    <row r="121" spans="1:3" s="497" customFormat="1" x14ac:dyDescent="0.25">
      <c r="A121" s="495">
        <v>65</v>
      </c>
      <c r="B121" s="498" t="s">
        <v>202</v>
      </c>
      <c r="C121" s="499">
        <v>78</v>
      </c>
    </row>
    <row r="122" spans="1:3" s="497" customFormat="1" x14ac:dyDescent="0.25">
      <c r="A122" s="495">
        <v>66</v>
      </c>
      <c r="B122" s="498" t="s">
        <v>203</v>
      </c>
      <c r="C122" s="499">
        <v>138</v>
      </c>
    </row>
    <row r="123" spans="1:3" s="497" customFormat="1" x14ac:dyDescent="0.25">
      <c r="A123" s="495">
        <v>67</v>
      </c>
      <c r="B123" s="498" t="s">
        <v>204</v>
      </c>
      <c r="C123" s="499">
        <v>114</v>
      </c>
    </row>
    <row r="124" spans="1:3" s="497" customFormat="1" x14ac:dyDescent="0.25">
      <c r="A124" s="495">
        <v>68</v>
      </c>
      <c r="B124" s="498" t="s">
        <v>205</v>
      </c>
      <c r="C124" s="499">
        <v>150</v>
      </c>
    </row>
    <row r="125" spans="1:3" s="497" customFormat="1" x14ac:dyDescent="0.25">
      <c r="A125" s="495">
        <v>69</v>
      </c>
      <c r="B125" s="498" t="s">
        <v>206</v>
      </c>
      <c r="C125" s="499">
        <v>116</v>
      </c>
    </row>
    <row r="126" spans="1:3" s="497" customFormat="1" x14ac:dyDescent="0.25">
      <c r="A126" s="495">
        <v>70</v>
      </c>
      <c r="B126" s="498" t="s">
        <v>207</v>
      </c>
      <c r="C126" s="499">
        <v>95</v>
      </c>
    </row>
    <row r="127" spans="1:3" s="497" customFormat="1" x14ac:dyDescent="0.25">
      <c r="A127" s="495">
        <v>71</v>
      </c>
      <c r="B127" s="498" t="s">
        <v>208</v>
      </c>
      <c r="C127" s="531">
        <v>101</v>
      </c>
    </row>
    <row r="128" spans="1:3" s="497" customFormat="1" x14ac:dyDescent="0.25">
      <c r="A128" s="495">
        <v>72</v>
      </c>
      <c r="B128" s="498" t="s">
        <v>209</v>
      </c>
      <c r="C128" s="499">
        <v>99</v>
      </c>
    </row>
    <row r="129" spans="1:3" s="497" customFormat="1" x14ac:dyDescent="0.25">
      <c r="A129" s="495">
        <v>73</v>
      </c>
      <c r="B129" s="498" t="s">
        <v>210</v>
      </c>
      <c r="C129" s="499">
        <v>90</v>
      </c>
    </row>
    <row r="130" spans="1:3" s="497" customFormat="1" x14ac:dyDescent="0.25">
      <c r="A130" s="495">
        <v>74</v>
      </c>
      <c r="B130" s="498" t="s">
        <v>211</v>
      </c>
      <c r="C130" s="499">
        <v>125</v>
      </c>
    </row>
    <row r="131" spans="1:3" s="497" customFormat="1" x14ac:dyDescent="0.25">
      <c r="A131" s="495">
        <v>75</v>
      </c>
      <c r="B131" s="498" t="s">
        <v>212</v>
      </c>
      <c r="C131" s="499">
        <v>67</v>
      </c>
    </row>
    <row r="132" spans="1:3" s="497" customFormat="1" x14ac:dyDescent="0.25">
      <c r="A132" s="495">
        <v>76</v>
      </c>
      <c r="B132" s="498" t="s">
        <v>213</v>
      </c>
      <c r="C132" s="499">
        <v>102</v>
      </c>
    </row>
    <row r="133" spans="1:3" s="497" customFormat="1" x14ac:dyDescent="0.25">
      <c r="A133" s="495">
        <v>77</v>
      </c>
      <c r="B133" s="498" t="s">
        <v>214</v>
      </c>
      <c r="C133" s="499">
        <v>127</v>
      </c>
    </row>
    <row r="134" spans="1:3" s="497" customFormat="1" x14ac:dyDescent="0.25">
      <c r="A134" s="495">
        <v>78</v>
      </c>
      <c r="B134" s="498" t="s">
        <v>215</v>
      </c>
      <c r="C134" s="499">
        <v>96</v>
      </c>
    </row>
    <row r="135" spans="1:3" s="497" customFormat="1" x14ac:dyDescent="0.25">
      <c r="A135" s="495">
        <v>79</v>
      </c>
      <c r="B135" s="498" t="s">
        <v>216</v>
      </c>
      <c r="C135" s="499">
        <v>98</v>
      </c>
    </row>
    <row r="136" spans="1:3" s="497" customFormat="1" x14ac:dyDescent="0.25">
      <c r="A136" s="495">
        <v>80</v>
      </c>
      <c r="B136" s="498" t="s">
        <v>217</v>
      </c>
      <c r="C136" s="499">
        <v>56</v>
      </c>
    </row>
    <row r="137" spans="1:3" s="497" customFormat="1" x14ac:dyDescent="0.25">
      <c r="A137" s="495">
        <v>81</v>
      </c>
      <c r="B137" s="498" t="s">
        <v>218</v>
      </c>
      <c r="C137" s="499">
        <v>38</v>
      </c>
    </row>
    <row r="138" spans="1:3" s="497" customFormat="1" x14ac:dyDescent="0.25">
      <c r="A138" s="495">
        <v>82</v>
      </c>
      <c r="B138" s="498" t="s">
        <v>219</v>
      </c>
      <c r="C138" s="499">
        <v>83</v>
      </c>
    </row>
    <row r="139" spans="1:3" s="497" customFormat="1" x14ac:dyDescent="0.25">
      <c r="A139" s="495">
        <v>83</v>
      </c>
      <c r="B139" s="498" t="s">
        <v>220</v>
      </c>
      <c r="C139" s="499">
        <v>256</v>
      </c>
    </row>
    <row r="140" spans="1:3" s="497" customFormat="1" x14ac:dyDescent="0.25">
      <c r="A140" s="495">
        <v>84</v>
      </c>
      <c r="B140" s="498" t="s">
        <v>221</v>
      </c>
      <c r="C140" s="499">
        <v>101</v>
      </c>
    </row>
    <row r="141" spans="1:3" s="497" customFormat="1" x14ac:dyDescent="0.25">
      <c r="A141" s="495">
        <v>85</v>
      </c>
      <c r="B141" s="500" t="s">
        <v>222</v>
      </c>
      <c r="C141" s="499">
        <v>84</v>
      </c>
    </row>
    <row r="142" spans="1:3" s="497" customFormat="1" x14ac:dyDescent="0.25">
      <c r="A142" s="495">
        <v>86</v>
      </c>
      <c r="B142" s="498" t="s">
        <v>223</v>
      </c>
      <c r="C142" s="531">
        <v>79</v>
      </c>
    </row>
    <row r="143" spans="1:3" s="497" customFormat="1" x14ac:dyDescent="0.25">
      <c r="A143" s="495">
        <v>87</v>
      </c>
      <c r="B143" s="498" t="s">
        <v>224</v>
      </c>
      <c r="C143" s="499">
        <v>113</v>
      </c>
    </row>
    <row r="144" spans="1:3" s="497" customFormat="1" x14ac:dyDescent="0.25">
      <c r="A144" s="495">
        <v>88</v>
      </c>
      <c r="B144" s="498" t="s">
        <v>225</v>
      </c>
      <c r="C144" s="499">
        <v>100</v>
      </c>
    </row>
    <row r="145" spans="1:5" s="497" customFormat="1" x14ac:dyDescent="0.25">
      <c r="A145" s="495">
        <v>89</v>
      </c>
      <c r="B145" s="498" t="s">
        <v>226</v>
      </c>
      <c r="C145" s="499">
        <v>98</v>
      </c>
    </row>
    <row r="146" spans="1:5" s="497" customFormat="1" x14ac:dyDescent="0.25">
      <c r="A146" s="495">
        <v>90</v>
      </c>
      <c r="B146" s="498" t="s">
        <v>227</v>
      </c>
      <c r="C146" s="499">
        <v>60</v>
      </c>
    </row>
    <row r="147" spans="1:5" s="497" customFormat="1" x14ac:dyDescent="0.25">
      <c r="A147" s="495">
        <v>91</v>
      </c>
      <c r="B147" s="498" t="s">
        <v>228</v>
      </c>
      <c r="C147" s="499">
        <v>73</v>
      </c>
    </row>
    <row r="148" spans="1:5" s="497" customFormat="1" x14ac:dyDescent="0.25">
      <c r="A148" s="495">
        <v>92</v>
      </c>
      <c r="B148" s="498" t="s">
        <v>229</v>
      </c>
      <c r="C148" s="499">
        <v>90</v>
      </c>
    </row>
    <row r="149" spans="1:5" s="497" customFormat="1" x14ac:dyDescent="0.25">
      <c r="A149" s="495">
        <v>93</v>
      </c>
      <c r="B149" s="498" t="s">
        <v>230</v>
      </c>
      <c r="C149" s="499">
        <v>90</v>
      </c>
    </row>
    <row r="150" spans="1:5" s="501" customFormat="1" x14ac:dyDescent="0.25">
      <c r="A150" s="495">
        <v>94</v>
      </c>
      <c r="B150" s="498" t="s">
        <v>231</v>
      </c>
      <c r="C150" s="499">
        <v>122</v>
      </c>
      <c r="D150" s="497"/>
      <c r="E150" s="497"/>
    </row>
    <row r="151" spans="1:5" s="497" customFormat="1" x14ac:dyDescent="0.25">
      <c r="A151" s="495">
        <v>95</v>
      </c>
      <c r="B151" s="498" t="s">
        <v>232</v>
      </c>
      <c r="C151" s="499">
        <v>77</v>
      </c>
    </row>
    <row r="152" spans="1:5" s="497" customFormat="1" x14ac:dyDescent="0.25">
      <c r="A152" s="495">
        <v>96</v>
      </c>
      <c r="B152" s="498" t="s">
        <v>233</v>
      </c>
      <c r="C152" s="499">
        <v>63</v>
      </c>
    </row>
    <row r="153" spans="1:5" s="497" customFormat="1" x14ac:dyDescent="0.25">
      <c r="A153" s="495">
        <v>97</v>
      </c>
      <c r="B153" s="498" t="s">
        <v>234</v>
      </c>
      <c r="C153" s="499">
        <v>125</v>
      </c>
    </row>
    <row r="154" spans="1:5" s="497" customFormat="1" x14ac:dyDescent="0.25">
      <c r="A154" s="495">
        <v>98</v>
      </c>
      <c r="B154" s="498" t="s">
        <v>235</v>
      </c>
      <c r="C154" s="499">
        <v>30</v>
      </c>
    </row>
    <row r="155" spans="1:5" s="497" customFormat="1" x14ac:dyDescent="0.25">
      <c r="A155" s="495">
        <v>99</v>
      </c>
      <c r="B155" s="498" t="s">
        <v>236</v>
      </c>
      <c r="C155" s="499">
        <v>90</v>
      </c>
    </row>
    <row r="156" spans="1:5" s="497" customFormat="1" x14ac:dyDescent="0.25">
      <c r="A156" s="495">
        <v>100</v>
      </c>
      <c r="B156" s="498" t="s">
        <v>237</v>
      </c>
      <c r="C156" s="499">
        <v>118</v>
      </c>
    </row>
    <row r="157" spans="1:5" s="497" customFormat="1" x14ac:dyDescent="0.25">
      <c r="A157" s="495">
        <v>101</v>
      </c>
      <c r="B157" s="498" t="s">
        <v>238</v>
      </c>
      <c r="C157" s="499">
        <v>62</v>
      </c>
    </row>
    <row r="158" spans="1:5" s="497" customFormat="1" x14ac:dyDescent="0.25">
      <c r="A158" s="495">
        <v>102</v>
      </c>
      <c r="B158" s="498" t="s">
        <v>239</v>
      </c>
      <c r="C158" s="499">
        <v>62</v>
      </c>
    </row>
    <row r="159" spans="1:5" s="497" customFormat="1" x14ac:dyDescent="0.25">
      <c r="A159" s="495">
        <v>103</v>
      </c>
      <c r="B159" s="498" t="s">
        <v>240</v>
      </c>
      <c r="C159" s="499">
        <v>64</v>
      </c>
    </row>
    <row r="160" spans="1:5" s="497" customFormat="1" x14ac:dyDescent="0.25">
      <c r="A160" s="495">
        <v>104</v>
      </c>
      <c r="B160" s="498" t="s">
        <v>241</v>
      </c>
      <c r="C160" s="499">
        <v>64</v>
      </c>
    </row>
    <row r="161" spans="1:3" s="497" customFormat="1" x14ac:dyDescent="0.25">
      <c r="A161" s="495">
        <v>105</v>
      </c>
      <c r="B161" s="498" t="s">
        <v>242</v>
      </c>
      <c r="C161" s="499">
        <v>64</v>
      </c>
    </row>
    <row r="162" spans="1:3" s="497" customFormat="1" x14ac:dyDescent="0.25">
      <c r="A162" s="495">
        <v>106</v>
      </c>
      <c r="B162" s="498" t="s">
        <v>243</v>
      </c>
      <c r="C162" s="499">
        <v>108</v>
      </c>
    </row>
    <row r="163" spans="1:3" s="497" customFormat="1" x14ac:dyDescent="0.25">
      <c r="A163" s="495">
        <v>107</v>
      </c>
      <c r="B163" s="498" t="s">
        <v>244</v>
      </c>
      <c r="C163" s="499">
        <v>120</v>
      </c>
    </row>
    <row r="164" spans="1:3" s="497" customFormat="1" x14ac:dyDescent="0.25">
      <c r="A164" s="495">
        <v>108</v>
      </c>
      <c r="B164" s="498" t="s">
        <v>245</v>
      </c>
      <c r="C164" s="499">
        <v>93</v>
      </c>
    </row>
    <row r="165" spans="1:3" s="497" customFormat="1" x14ac:dyDescent="0.25">
      <c r="A165" s="495">
        <v>109</v>
      </c>
      <c r="B165" s="498" t="s">
        <v>246</v>
      </c>
      <c r="C165" s="499">
        <v>70</v>
      </c>
    </row>
    <row r="166" spans="1:3" s="497" customFormat="1" x14ac:dyDescent="0.25">
      <c r="A166" s="495">
        <v>110</v>
      </c>
      <c r="B166" s="498" t="s">
        <v>247</v>
      </c>
      <c r="C166" s="499">
        <v>96</v>
      </c>
    </row>
    <row r="167" spans="1:3" s="497" customFormat="1" x14ac:dyDescent="0.25">
      <c r="A167" s="495">
        <v>111</v>
      </c>
      <c r="B167" s="498" t="s">
        <v>248</v>
      </c>
      <c r="C167" s="499">
        <v>96</v>
      </c>
    </row>
    <row r="168" spans="1:3" s="497" customFormat="1" x14ac:dyDescent="0.25">
      <c r="A168" s="495">
        <v>112</v>
      </c>
      <c r="B168" s="498" t="s">
        <v>249</v>
      </c>
      <c r="C168" s="499">
        <v>88</v>
      </c>
    </row>
    <row r="169" spans="1:3" s="497" customFormat="1" x14ac:dyDescent="0.25">
      <c r="A169" s="495">
        <v>113</v>
      </c>
      <c r="B169" s="498" t="s">
        <v>250</v>
      </c>
      <c r="C169" s="499">
        <v>40</v>
      </c>
    </row>
    <row r="170" spans="1:3" s="497" customFormat="1" x14ac:dyDescent="0.25">
      <c r="A170" s="495">
        <v>114</v>
      </c>
      <c r="B170" s="498" t="s">
        <v>251</v>
      </c>
      <c r="C170" s="499">
        <v>23</v>
      </c>
    </row>
    <row r="171" spans="1:3" s="497" customFormat="1" x14ac:dyDescent="0.25">
      <c r="A171" s="495">
        <v>115</v>
      </c>
      <c r="B171" s="498" t="s">
        <v>252</v>
      </c>
      <c r="C171" s="499">
        <v>50</v>
      </c>
    </row>
    <row r="172" spans="1:3" s="497" customFormat="1" x14ac:dyDescent="0.25">
      <c r="A172" s="495">
        <v>116</v>
      </c>
      <c r="B172" s="498" t="s">
        <v>253</v>
      </c>
      <c r="C172" s="499">
        <v>224</v>
      </c>
    </row>
    <row r="173" spans="1:3" s="497" customFormat="1" x14ac:dyDescent="0.25">
      <c r="A173" s="495">
        <v>117</v>
      </c>
      <c r="B173" s="498" t="s">
        <v>254</v>
      </c>
      <c r="C173" s="499">
        <v>48</v>
      </c>
    </row>
    <row r="174" spans="1:3" s="497" customFormat="1" x14ac:dyDescent="0.25">
      <c r="A174" s="495">
        <v>118</v>
      </c>
      <c r="B174" s="498" t="s">
        <v>255</v>
      </c>
      <c r="C174" s="499">
        <v>78</v>
      </c>
    </row>
    <row r="175" spans="1:3" s="497" customFormat="1" x14ac:dyDescent="0.25">
      <c r="A175" s="495">
        <v>119</v>
      </c>
      <c r="B175" s="498" t="s">
        <v>256</v>
      </c>
      <c r="C175" s="499">
        <v>81</v>
      </c>
    </row>
    <row r="176" spans="1:3" s="497" customFormat="1" x14ac:dyDescent="0.25">
      <c r="A176" s="495">
        <v>120</v>
      </c>
      <c r="B176" s="498" t="s">
        <v>257</v>
      </c>
      <c r="C176" s="499">
        <v>96</v>
      </c>
    </row>
    <row r="177" spans="1:3" s="497" customFormat="1" x14ac:dyDescent="0.25">
      <c r="A177" s="495">
        <v>121</v>
      </c>
      <c r="B177" s="498" t="s">
        <v>258</v>
      </c>
      <c r="C177" s="499">
        <v>67</v>
      </c>
    </row>
    <row r="178" spans="1:3" s="497" customFormat="1" x14ac:dyDescent="0.25">
      <c r="A178" s="495">
        <v>122</v>
      </c>
      <c r="B178" s="498" t="s">
        <v>259</v>
      </c>
      <c r="C178" s="499">
        <v>62</v>
      </c>
    </row>
    <row r="179" spans="1:3" s="497" customFormat="1" x14ac:dyDescent="0.25">
      <c r="A179" s="495">
        <v>123</v>
      </c>
      <c r="B179" s="498" t="s">
        <v>260</v>
      </c>
      <c r="C179" s="499">
        <v>81</v>
      </c>
    </row>
    <row r="180" spans="1:3" s="497" customFormat="1" x14ac:dyDescent="0.25">
      <c r="A180" s="495">
        <v>124</v>
      </c>
      <c r="B180" s="498" t="s">
        <v>261</v>
      </c>
      <c r="C180" s="499">
        <v>80</v>
      </c>
    </row>
    <row r="181" spans="1:3" s="497" customFormat="1" x14ac:dyDescent="0.25">
      <c r="A181" s="495">
        <v>125</v>
      </c>
      <c r="B181" s="498" t="s">
        <v>262</v>
      </c>
      <c r="C181" s="499">
        <v>98</v>
      </c>
    </row>
    <row r="182" spans="1:3" s="497" customFormat="1" x14ac:dyDescent="0.25">
      <c r="A182" s="495">
        <v>126</v>
      </c>
      <c r="B182" s="498" t="s">
        <v>263</v>
      </c>
      <c r="C182" s="499">
        <v>61</v>
      </c>
    </row>
    <row r="183" spans="1:3" s="497" customFormat="1" x14ac:dyDescent="0.25">
      <c r="A183" s="495">
        <v>127</v>
      </c>
      <c r="B183" s="498" t="s">
        <v>264</v>
      </c>
      <c r="C183" s="499">
        <v>120</v>
      </c>
    </row>
    <row r="184" spans="1:3" s="497" customFormat="1" x14ac:dyDescent="0.25">
      <c r="A184" s="495">
        <v>128</v>
      </c>
      <c r="B184" s="498" t="s">
        <v>265</v>
      </c>
      <c r="C184" s="499">
        <v>72</v>
      </c>
    </row>
    <row r="185" spans="1:3" s="497" customFormat="1" x14ac:dyDescent="0.25">
      <c r="A185" s="495">
        <v>129</v>
      </c>
      <c r="B185" s="498" t="s">
        <v>266</v>
      </c>
      <c r="C185" s="499">
        <v>125</v>
      </c>
    </row>
    <row r="186" spans="1:3" s="497" customFormat="1" x14ac:dyDescent="0.25">
      <c r="A186" s="495">
        <v>130</v>
      </c>
      <c r="B186" s="498" t="s">
        <v>267</v>
      </c>
      <c r="C186" s="499">
        <v>126</v>
      </c>
    </row>
    <row r="187" spans="1:3" s="497" customFormat="1" x14ac:dyDescent="0.25">
      <c r="A187" s="495">
        <v>131</v>
      </c>
      <c r="B187" s="498" t="s">
        <v>268</v>
      </c>
      <c r="C187" s="499">
        <v>102</v>
      </c>
    </row>
    <row r="188" spans="1:3" s="497" customFormat="1" x14ac:dyDescent="0.25">
      <c r="A188" s="495">
        <v>132</v>
      </c>
      <c r="B188" s="498" t="s">
        <v>269</v>
      </c>
      <c r="C188" s="499">
        <v>68</v>
      </c>
    </row>
    <row r="189" spans="1:3" s="497" customFormat="1" x14ac:dyDescent="0.25">
      <c r="A189" s="495">
        <v>133</v>
      </c>
      <c r="B189" s="498" t="s">
        <v>270</v>
      </c>
      <c r="C189" s="499">
        <v>76</v>
      </c>
    </row>
    <row r="190" spans="1:3" s="497" customFormat="1" x14ac:dyDescent="0.25">
      <c r="A190" s="495">
        <v>134</v>
      </c>
      <c r="B190" s="498" t="s">
        <v>271</v>
      </c>
      <c r="C190" s="499">
        <v>80</v>
      </c>
    </row>
    <row r="191" spans="1:3" x14ac:dyDescent="0.25">
      <c r="C191" s="532">
        <f>SUM(C57:C190)</f>
        <v>12782</v>
      </c>
    </row>
  </sheetData>
  <sheetProtection algorithmName="SHA-512" hashValue="DhRVWaMhnoVJTZ7NEMljlKdI6seVrye+6H9z8DTYaHWQOW2PT8lS45Uui7lV6tHzDhWS6WHajeEXhWsOIEGMtw==" saltValue="Ce8no/pVvzuO9pWtIagVNQ==" spinCount="100000" sheet="1" selectLockedCells="1"/>
  <mergeCells count="12">
    <mergeCell ref="E20:H20"/>
    <mergeCell ref="D2:I2"/>
    <mergeCell ref="I6:J6"/>
    <mergeCell ref="A8:C8"/>
    <mergeCell ref="E12:L12"/>
    <mergeCell ref="E14:L14"/>
    <mergeCell ref="E26:F26"/>
    <mergeCell ref="G26:H26"/>
    <mergeCell ref="E27:F27"/>
    <mergeCell ref="E28:F28"/>
    <mergeCell ref="G27:H27"/>
    <mergeCell ref="G28:H28"/>
  </mergeCells>
  <dataValidations count="5">
    <dataValidation operator="greaterThanOrEqual" allowBlank="1" showInputMessage="1" showErrorMessage="1" errorTitle="0-..." error="0-..._x000a_(bei Nichtzutreffen 0 eingeben)" prompt="0-..." sqref="D12" xr:uid="{032F7DF9-79F2-4BB4-B35E-74D680D7BEED}"/>
    <dataValidation type="whole" operator="greaterThanOrEqual" allowBlank="1" showInputMessage="1" showErrorMessage="1" errorTitle="0-..." error="0-..._x000a_(bei Nichtzutreffen 0 eingeben)" prompt="0-..." sqref="K19:K20 H13 D29:G29 H18:H19 G11 H16 G27:G28 E27:E28" xr:uid="{D1323CC2-FB41-44C9-8CDD-7EB421F041B8}">
      <formula1>0</formula1>
    </dataValidation>
    <dataValidation type="list" showInputMessage="1" showErrorMessage="1" errorTitle="Ja/Nein" error="Ja/Nein" prompt="Ja/Nein" sqref="E22" xr:uid="{6AA41A34-AAC4-4C3A-AADC-F6252F40B577}">
      <formula1>"Ja,Nein"</formula1>
    </dataValidation>
    <dataValidation type="list" allowBlank="1" showInputMessage="1" showErrorMessage="1" sqref="G3" xr:uid="{796BBE0D-3D96-4094-8040-DF4D025CAEAB}">
      <formula1>$F$57:$F$68</formula1>
    </dataValidation>
    <dataValidation type="whole" operator="greaterThanOrEqual" allowBlank="1" errorTitle="0-..." error="0-..._x000a_(bei Nichtzutreffen 0 eingeben)" prompt="0-..." sqref="D14" xr:uid="{4F1FC460-F45F-411B-9998-827E8337846A}">
      <formula1>0</formula1>
    </dataValidation>
  </dataValidations>
  <printOptions horizontalCentered="1"/>
  <pageMargins left="0.39370078740157483" right="0.39370078740157483" top="0.51181102362204722" bottom="0.6692913385826772" header="0.31496062992125984" footer="0.51181102362204722"/>
  <pageSetup paperSize="9" scale="58" fitToHeight="2" orientation="portrait" cellComments="asDisplayed" r:id="rId1"/>
  <headerFooter alignWithMargins="0">
    <oddFooter>&amp;L&amp;F&amp;C&amp;A&amp;RSeite &amp;P von &amp;N</oddFooter>
  </headerFooter>
  <colBreaks count="1" manualBreakCount="1">
    <brk id="1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H92"/>
  <sheetViews>
    <sheetView showGridLines="0" zoomScaleNormal="100" workbookViewId="0">
      <selection activeCell="P132" sqref="P132"/>
    </sheetView>
  </sheetViews>
  <sheetFormatPr baseColWidth="10" defaultColWidth="10.88671875" defaultRowHeight="13.2" x14ac:dyDescent="0.25"/>
  <cols>
    <col min="1" max="1" width="2.6640625" style="236" customWidth="1"/>
    <col min="2" max="16384" width="10.88671875" style="236"/>
  </cols>
  <sheetData>
    <row r="1" spans="1:8" x14ac:dyDescent="0.25">
      <c r="A1" s="235"/>
      <c r="B1" s="235"/>
      <c r="C1" s="235"/>
      <c r="D1" s="235"/>
      <c r="E1" s="235"/>
      <c r="F1" s="235"/>
      <c r="G1" s="235"/>
      <c r="H1" s="235"/>
    </row>
    <row r="2" spans="1:8" x14ac:dyDescent="0.25">
      <c r="A2" s="235"/>
      <c r="B2" s="235"/>
      <c r="C2" s="235"/>
      <c r="D2" s="235"/>
      <c r="E2" s="235"/>
      <c r="F2" s="235"/>
      <c r="G2" s="235"/>
      <c r="H2" s="235"/>
    </row>
    <row r="3" spans="1:8" x14ac:dyDescent="0.25">
      <c r="A3" s="235"/>
      <c r="B3" s="235"/>
      <c r="C3" s="235"/>
      <c r="D3" s="235"/>
      <c r="E3" s="235"/>
      <c r="F3" s="235"/>
      <c r="G3" s="235"/>
      <c r="H3" s="235"/>
    </row>
    <row r="4" spans="1:8" x14ac:dyDescent="0.25">
      <c r="A4" s="235"/>
      <c r="B4" s="235"/>
      <c r="C4" s="235"/>
      <c r="D4" s="235"/>
      <c r="E4" s="235"/>
      <c r="F4" s="235"/>
      <c r="G4" s="235"/>
      <c r="H4" s="235"/>
    </row>
    <row r="5" spans="1:8" x14ac:dyDescent="0.25">
      <c r="A5" s="235"/>
      <c r="B5" s="235"/>
      <c r="C5" s="235"/>
      <c r="D5" s="235"/>
      <c r="E5" s="235"/>
      <c r="F5" s="235"/>
      <c r="G5" s="235"/>
      <c r="H5" s="235"/>
    </row>
    <row r="6" spans="1:8" x14ac:dyDescent="0.25">
      <c r="A6" s="235"/>
      <c r="B6" s="235"/>
      <c r="C6" s="235"/>
      <c r="D6" s="235"/>
      <c r="E6" s="235"/>
      <c r="F6" s="235"/>
      <c r="G6" s="235"/>
      <c r="H6" s="235"/>
    </row>
    <row r="7" spans="1:8" x14ac:dyDescent="0.25">
      <c r="A7" s="235"/>
      <c r="B7" s="235"/>
      <c r="C7" s="235"/>
      <c r="D7" s="235"/>
      <c r="E7" s="235"/>
      <c r="F7" s="235"/>
      <c r="G7" s="235"/>
      <c r="H7" s="235"/>
    </row>
    <row r="8" spans="1:8" x14ac:dyDescent="0.25">
      <c r="A8" s="235"/>
      <c r="B8" s="235"/>
      <c r="C8" s="235"/>
      <c r="D8" s="235"/>
      <c r="E8" s="235"/>
      <c r="F8" s="235"/>
      <c r="G8" s="235"/>
      <c r="H8" s="235"/>
    </row>
    <row r="9" spans="1:8" x14ac:dyDescent="0.25">
      <c r="A9" s="235"/>
      <c r="B9" s="235"/>
      <c r="C9" s="235"/>
      <c r="D9" s="235"/>
      <c r="E9" s="235"/>
      <c r="F9" s="235"/>
      <c r="G9" s="235"/>
      <c r="H9" s="235"/>
    </row>
    <row r="10" spans="1:8" x14ac:dyDescent="0.25">
      <c r="A10" s="235"/>
      <c r="B10" s="235"/>
      <c r="C10" s="235"/>
      <c r="D10" s="235"/>
      <c r="E10" s="235"/>
      <c r="F10" s="235"/>
      <c r="G10" s="235"/>
      <c r="H10" s="235"/>
    </row>
    <row r="11" spans="1:8" x14ac:dyDescent="0.25">
      <c r="A11" s="235"/>
      <c r="B11" s="235"/>
      <c r="C11" s="235"/>
      <c r="D11" s="235"/>
      <c r="E11" s="235"/>
      <c r="F11" s="235"/>
      <c r="G11" s="235"/>
      <c r="H11" s="235"/>
    </row>
    <row r="12" spans="1:8" x14ac:dyDescent="0.25">
      <c r="A12" s="235"/>
      <c r="B12" s="235"/>
      <c r="C12" s="235"/>
      <c r="D12" s="235"/>
      <c r="E12" s="235"/>
      <c r="F12" s="235"/>
      <c r="G12" s="235"/>
      <c r="H12" s="235"/>
    </row>
    <row r="13" spans="1:8" x14ac:dyDescent="0.25">
      <c r="A13" s="235"/>
      <c r="B13" s="235"/>
      <c r="C13" s="235"/>
      <c r="D13" s="235"/>
      <c r="E13" s="235"/>
      <c r="F13" s="235"/>
      <c r="G13" s="235"/>
      <c r="H13" s="235"/>
    </row>
    <row r="14" spans="1:8" x14ac:dyDescent="0.25">
      <c r="A14" s="235"/>
      <c r="B14" s="235"/>
      <c r="C14" s="235"/>
      <c r="D14" s="235"/>
      <c r="E14" s="235"/>
      <c r="F14" s="235"/>
      <c r="G14" s="235"/>
      <c r="H14" s="235"/>
    </row>
    <row r="15" spans="1:8" x14ac:dyDescent="0.25">
      <c r="A15" s="235"/>
      <c r="B15" s="235"/>
      <c r="C15" s="235"/>
      <c r="D15" s="235"/>
      <c r="E15" s="235"/>
      <c r="F15" s="235"/>
      <c r="G15" s="235"/>
      <c r="H15" s="235"/>
    </row>
    <row r="16" spans="1:8" x14ac:dyDescent="0.25">
      <c r="A16" s="235"/>
      <c r="B16" s="235"/>
      <c r="C16" s="235"/>
      <c r="D16" s="235"/>
      <c r="E16" s="235"/>
      <c r="F16" s="235"/>
      <c r="G16" s="235"/>
      <c r="H16" s="235"/>
    </row>
    <row r="17" spans="1:8" x14ac:dyDescent="0.25">
      <c r="A17" s="235"/>
      <c r="B17" s="235"/>
      <c r="C17" s="235"/>
      <c r="D17" s="235"/>
      <c r="E17" s="235"/>
      <c r="F17" s="235"/>
      <c r="G17" s="235"/>
      <c r="H17" s="235"/>
    </row>
    <row r="18" spans="1:8" x14ac:dyDescent="0.25">
      <c r="A18" s="235"/>
      <c r="B18" s="235"/>
      <c r="C18" s="235"/>
      <c r="D18" s="235"/>
      <c r="E18" s="235"/>
      <c r="F18" s="235"/>
      <c r="G18" s="235"/>
      <c r="H18" s="235"/>
    </row>
    <row r="19" spans="1:8" x14ac:dyDescent="0.25">
      <c r="A19" s="235"/>
      <c r="B19" s="235"/>
      <c r="C19" s="235"/>
      <c r="D19" s="235"/>
      <c r="E19" s="235"/>
      <c r="F19" s="235"/>
      <c r="G19" s="235"/>
      <c r="H19" s="235"/>
    </row>
    <row r="20" spans="1:8" x14ac:dyDescent="0.25">
      <c r="A20" s="235"/>
      <c r="B20" s="235"/>
      <c r="C20" s="235"/>
      <c r="D20" s="235"/>
      <c r="E20" s="235"/>
      <c r="F20" s="235"/>
      <c r="G20" s="235"/>
      <c r="H20" s="235"/>
    </row>
    <row r="21" spans="1:8" x14ac:dyDescent="0.25">
      <c r="A21" s="235"/>
      <c r="B21" s="235"/>
      <c r="C21" s="235"/>
      <c r="D21" s="235"/>
      <c r="E21" s="235"/>
      <c r="F21" s="235"/>
      <c r="G21" s="235"/>
      <c r="H21" s="235"/>
    </row>
    <row r="22" spans="1:8" x14ac:dyDescent="0.25">
      <c r="A22" s="235"/>
      <c r="B22" s="235"/>
      <c r="C22" s="235"/>
      <c r="D22" s="235"/>
      <c r="E22" s="235"/>
      <c r="F22" s="235"/>
      <c r="G22" s="235"/>
      <c r="H22" s="235"/>
    </row>
    <row r="23" spans="1:8" x14ac:dyDescent="0.25">
      <c r="A23" s="235"/>
      <c r="B23" s="235"/>
      <c r="C23" s="235"/>
      <c r="D23" s="235"/>
      <c r="E23" s="235"/>
      <c r="F23" s="235"/>
      <c r="G23" s="235"/>
      <c r="H23" s="235"/>
    </row>
    <row r="24" spans="1:8" x14ac:dyDescent="0.25">
      <c r="A24" s="235"/>
      <c r="B24" s="235"/>
      <c r="C24" s="235"/>
      <c r="D24" s="235"/>
      <c r="E24" s="235"/>
      <c r="F24" s="235"/>
      <c r="G24" s="235"/>
      <c r="H24" s="235"/>
    </row>
    <row r="25" spans="1:8" x14ac:dyDescent="0.25">
      <c r="A25" s="235"/>
      <c r="B25" s="235"/>
      <c r="C25" s="235"/>
      <c r="D25" s="235"/>
      <c r="E25" s="235"/>
      <c r="F25" s="235"/>
      <c r="G25" s="235"/>
      <c r="H25" s="235"/>
    </row>
    <row r="26" spans="1:8" x14ac:dyDescent="0.25">
      <c r="A26" s="235"/>
      <c r="B26" s="235"/>
      <c r="C26" s="235"/>
      <c r="D26" s="235"/>
      <c r="E26" s="235"/>
      <c r="F26" s="235"/>
      <c r="G26" s="235"/>
      <c r="H26" s="235"/>
    </row>
    <row r="27" spans="1:8" x14ac:dyDescent="0.25">
      <c r="A27" s="235"/>
      <c r="B27" s="235"/>
      <c r="C27" s="235"/>
      <c r="D27" s="235"/>
      <c r="E27" s="235"/>
      <c r="F27" s="235"/>
      <c r="G27" s="235"/>
      <c r="H27" s="235"/>
    </row>
    <row r="28" spans="1:8" x14ac:dyDescent="0.25">
      <c r="A28" s="235"/>
      <c r="B28" s="235"/>
      <c r="C28" s="235"/>
      <c r="D28" s="235"/>
      <c r="E28" s="235"/>
      <c r="F28" s="235"/>
      <c r="G28" s="235"/>
      <c r="H28" s="235"/>
    </row>
    <row r="29" spans="1:8" x14ac:dyDescent="0.25">
      <c r="A29" s="235"/>
      <c r="B29" s="235"/>
      <c r="C29" s="235"/>
      <c r="D29" s="235"/>
      <c r="E29" s="235"/>
      <c r="F29" s="235"/>
      <c r="G29" s="235"/>
      <c r="H29" s="235"/>
    </row>
    <row r="30" spans="1:8" x14ac:dyDescent="0.25">
      <c r="A30" s="235"/>
      <c r="B30" s="235"/>
      <c r="C30" s="235"/>
      <c r="D30" s="235"/>
      <c r="E30" s="235"/>
      <c r="F30" s="235"/>
      <c r="G30" s="235"/>
      <c r="H30" s="235"/>
    </row>
    <row r="31" spans="1:8" x14ac:dyDescent="0.25">
      <c r="A31" s="235"/>
      <c r="B31" s="235"/>
      <c r="C31" s="235"/>
      <c r="D31" s="235"/>
      <c r="E31" s="235"/>
      <c r="F31" s="235"/>
      <c r="G31" s="235"/>
      <c r="H31" s="235"/>
    </row>
    <row r="32" spans="1:8" x14ac:dyDescent="0.25">
      <c r="A32" s="235"/>
      <c r="B32" s="235"/>
      <c r="C32" s="235"/>
      <c r="D32" s="235"/>
      <c r="E32" s="235"/>
      <c r="F32" s="235"/>
      <c r="G32" s="235"/>
      <c r="H32" s="235"/>
    </row>
    <row r="33" spans="1:8" x14ac:dyDescent="0.25">
      <c r="A33" s="235"/>
      <c r="B33" s="235"/>
      <c r="C33" s="235"/>
      <c r="D33" s="235"/>
      <c r="E33" s="235"/>
      <c r="F33" s="235"/>
      <c r="G33" s="235"/>
      <c r="H33" s="235"/>
    </row>
    <row r="34" spans="1:8" x14ac:dyDescent="0.25">
      <c r="A34" s="235"/>
      <c r="B34" s="235"/>
      <c r="C34" s="235"/>
      <c r="D34" s="235"/>
      <c r="E34" s="235"/>
      <c r="F34" s="235"/>
      <c r="G34" s="235"/>
      <c r="H34" s="235"/>
    </row>
    <row r="35" spans="1:8" x14ac:dyDescent="0.25">
      <c r="A35" s="235"/>
      <c r="B35" s="235"/>
      <c r="C35" s="235"/>
      <c r="D35" s="235"/>
      <c r="E35" s="235"/>
      <c r="F35" s="235"/>
      <c r="G35" s="235"/>
      <c r="H35" s="235"/>
    </row>
    <row r="36" spans="1:8" x14ac:dyDescent="0.25">
      <c r="A36" s="235"/>
      <c r="B36" s="235"/>
      <c r="C36" s="235"/>
      <c r="D36" s="235"/>
      <c r="E36" s="235"/>
      <c r="F36" s="235"/>
      <c r="G36" s="235"/>
      <c r="H36" s="235"/>
    </row>
    <row r="37" spans="1:8" x14ac:dyDescent="0.25">
      <c r="A37" s="235"/>
      <c r="B37" s="235"/>
      <c r="C37" s="235"/>
      <c r="D37" s="235"/>
      <c r="E37" s="235"/>
      <c r="F37" s="235"/>
      <c r="G37" s="235"/>
      <c r="H37" s="235"/>
    </row>
    <row r="38" spans="1:8" x14ac:dyDescent="0.25">
      <c r="A38" s="235"/>
      <c r="B38" s="235"/>
      <c r="C38" s="235"/>
      <c r="D38" s="235"/>
      <c r="E38" s="235"/>
      <c r="F38" s="235"/>
      <c r="G38" s="235"/>
      <c r="H38" s="235"/>
    </row>
    <row r="39" spans="1:8" x14ac:dyDescent="0.25">
      <c r="A39" s="235"/>
      <c r="B39" s="235"/>
      <c r="C39" s="235"/>
      <c r="D39" s="235"/>
      <c r="E39" s="235"/>
      <c r="F39" s="235"/>
      <c r="G39" s="235"/>
      <c r="H39" s="235"/>
    </row>
    <row r="40" spans="1:8" x14ac:dyDescent="0.25">
      <c r="A40" s="235"/>
      <c r="B40" s="235"/>
      <c r="C40" s="235"/>
      <c r="D40" s="235"/>
      <c r="E40" s="235"/>
      <c r="F40" s="235"/>
      <c r="G40" s="235"/>
      <c r="H40" s="235"/>
    </row>
    <row r="41" spans="1:8" x14ac:dyDescent="0.25">
      <c r="A41" s="235"/>
      <c r="B41" s="235"/>
      <c r="C41" s="235"/>
      <c r="D41" s="235"/>
      <c r="E41" s="235"/>
      <c r="F41" s="235"/>
      <c r="G41" s="235"/>
      <c r="H41" s="235"/>
    </row>
    <row r="42" spans="1:8" x14ac:dyDescent="0.25">
      <c r="A42" s="235"/>
      <c r="B42" s="235"/>
      <c r="C42" s="235"/>
      <c r="D42" s="235"/>
      <c r="E42" s="235"/>
      <c r="F42" s="235"/>
      <c r="G42" s="235"/>
      <c r="H42" s="235"/>
    </row>
    <row r="43" spans="1:8" x14ac:dyDescent="0.25">
      <c r="A43" s="235"/>
      <c r="B43" s="235"/>
      <c r="C43" s="235"/>
      <c r="D43" s="235"/>
      <c r="E43" s="235"/>
      <c r="F43" s="235"/>
      <c r="G43" s="235"/>
      <c r="H43" s="235"/>
    </row>
    <row r="44" spans="1:8" x14ac:dyDescent="0.25">
      <c r="A44" s="235"/>
      <c r="B44" s="235"/>
      <c r="C44" s="235"/>
      <c r="D44" s="235"/>
      <c r="E44" s="235"/>
      <c r="F44" s="235"/>
      <c r="G44" s="235"/>
      <c r="H44" s="235"/>
    </row>
    <row r="45" spans="1:8" x14ac:dyDescent="0.25">
      <c r="A45" s="235"/>
      <c r="B45" s="235"/>
      <c r="C45" s="235"/>
      <c r="D45" s="235"/>
      <c r="E45" s="235"/>
      <c r="F45" s="235"/>
      <c r="G45" s="235"/>
      <c r="H45" s="235"/>
    </row>
    <row r="46" spans="1:8" x14ac:dyDescent="0.25">
      <c r="A46" s="235"/>
      <c r="B46" s="235"/>
      <c r="C46" s="235"/>
      <c r="D46" s="235"/>
      <c r="E46" s="235"/>
      <c r="F46" s="235"/>
      <c r="G46" s="235"/>
      <c r="H46" s="235"/>
    </row>
    <row r="47" spans="1:8" x14ac:dyDescent="0.25">
      <c r="A47" s="235"/>
      <c r="B47" s="235"/>
      <c r="C47" s="235"/>
      <c r="D47" s="235"/>
      <c r="E47" s="235"/>
      <c r="F47" s="235"/>
      <c r="G47" s="235"/>
      <c r="H47" s="235"/>
    </row>
    <row r="48" spans="1:8" x14ac:dyDescent="0.25">
      <c r="A48" s="235"/>
      <c r="B48" s="235"/>
      <c r="C48" s="235"/>
      <c r="D48" s="235"/>
      <c r="E48" s="235"/>
      <c r="F48" s="235"/>
      <c r="G48" s="235"/>
      <c r="H48" s="235"/>
    </row>
    <row r="49" spans="1:8" x14ac:dyDescent="0.25">
      <c r="A49" s="235"/>
      <c r="B49" s="235"/>
      <c r="C49" s="235"/>
      <c r="D49" s="235"/>
      <c r="E49" s="235"/>
      <c r="F49" s="235"/>
      <c r="G49" s="235"/>
      <c r="H49" s="235"/>
    </row>
    <row r="50" spans="1:8" x14ac:dyDescent="0.25">
      <c r="A50" s="235"/>
      <c r="B50" s="235"/>
      <c r="C50" s="235"/>
      <c r="D50" s="235"/>
      <c r="E50" s="235"/>
      <c r="F50" s="235"/>
      <c r="G50" s="235"/>
      <c r="H50" s="235"/>
    </row>
    <row r="51" spans="1:8" x14ac:dyDescent="0.25">
      <c r="A51" s="235"/>
      <c r="B51" s="235"/>
      <c r="C51" s="235"/>
      <c r="D51" s="235"/>
      <c r="E51" s="235"/>
      <c r="F51" s="235"/>
      <c r="G51" s="235"/>
      <c r="H51" s="235"/>
    </row>
    <row r="52" spans="1:8" x14ac:dyDescent="0.25">
      <c r="A52" s="235"/>
      <c r="B52" s="235"/>
      <c r="C52" s="235"/>
      <c r="D52" s="235"/>
      <c r="E52" s="235"/>
      <c r="F52" s="235"/>
      <c r="G52" s="235"/>
      <c r="H52" s="235"/>
    </row>
    <row r="53" spans="1:8" x14ac:dyDescent="0.25">
      <c r="A53" s="235"/>
      <c r="B53" s="235"/>
      <c r="C53" s="235"/>
      <c r="D53" s="235"/>
      <c r="E53" s="235"/>
      <c r="F53" s="235"/>
      <c r="G53" s="235"/>
      <c r="H53" s="235"/>
    </row>
    <row r="54" spans="1:8" x14ac:dyDescent="0.25">
      <c r="A54" s="235"/>
      <c r="B54" s="235"/>
      <c r="C54" s="235"/>
      <c r="D54" s="235"/>
      <c r="E54" s="235"/>
      <c r="F54" s="235"/>
      <c r="G54" s="235"/>
      <c r="H54" s="235"/>
    </row>
    <row r="55" spans="1:8" x14ac:dyDescent="0.25">
      <c r="A55" s="235"/>
      <c r="B55" s="235"/>
      <c r="C55" s="235"/>
      <c r="D55" s="235"/>
      <c r="E55" s="235"/>
      <c r="F55" s="235"/>
      <c r="G55" s="235"/>
      <c r="H55" s="235"/>
    </row>
    <row r="56" spans="1:8" x14ac:dyDescent="0.25">
      <c r="A56" s="235"/>
      <c r="B56" s="235"/>
      <c r="C56" s="235"/>
      <c r="D56" s="235"/>
      <c r="E56" s="235"/>
      <c r="F56" s="235"/>
      <c r="G56" s="235"/>
      <c r="H56" s="235"/>
    </row>
    <row r="57" spans="1:8" x14ac:dyDescent="0.25">
      <c r="A57" s="235"/>
      <c r="B57" s="235"/>
      <c r="C57" s="235"/>
      <c r="D57" s="235"/>
      <c r="E57" s="235"/>
      <c r="F57" s="235"/>
      <c r="G57" s="235"/>
      <c r="H57" s="235"/>
    </row>
    <row r="58" spans="1:8" x14ac:dyDescent="0.25">
      <c r="A58" s="235"/>
      <c r="B58" s="235"/>
      <c r="C58" s="235"/>
      <c r="D58" s="235"/>
      <c r="E58" s="235"/>
      <c r="F58" s="235"/>
      <c r="G58" s="235"/>
      <c r="H58" s="235"/>
    </row>
    <row r="59" spans="1:8" x14ac:dyDescent="0.25">
      <c r="A59" s="235"/>
      <c r="B59" s="235"/>
      <c r="C59" s="235"/>
      <c r="D59" s="235"/>
      <c r="E59" s="235"/>
      <c r="F59" s="235"/>
      <c r="G59" s="235"/>
      <c r="H59" s="235"/>
    </row>
    <row r="60" spans="1:8" x14ac:dyDescent="0.25">
      <c r="A60" s="235"/>
      <c r="B60" s="235"/>
      <c r="C60" s="235"/>
      <c r="D60" s="235"/>
      <c r="E60" s="235"/>
      <c r="F60" s="235"/>
      <c r="G60" s="235"/>
      <c r="H60" s="235"/>
    </row>
    <row r="61" spans="1:8" x14ac:dyDescent="0.25">
      <c r="A61" s="235"/>
      <c r="B61" s="235"/>
      <c r="C61" s="235"/>
      <c r="D61" s="235"/>
      <c r="E61" s="235"/>
      <c r="F61" s="235"/>
      <c r="G61" s="235"/>
      <c r="H61" s="235"/>
    </row>
    <row r="62" spans="1:8" x14ac:dyDescent="0.25">
      <c r="A62" s="235"/>
      <c r="B62" s="235"/>
      <c r="C62" s="235"/>
      <c r="D62" s="235"/>
      <c r="E62" s="235"/>
      <c r="F62" s="235"/>
      <c r="G62" s="235"/>
      <c r="H62" s="235"/>
    </row>
    <row r="63" spans="1:8" x14ac:dyDescent="0.25">
      <c r="A63" s="235"/>
      <c r="B63" s="235"/>
      <c r="C63" s="235"/>
      <c r="D63" s="235"/>
      <c r="E63" s="235"/>
      <c r="F63" s="235"/>
      <c r="G63" s="235"/>
      <c r="H63" s="235"/>
    </row>
    <row r="64" spans="1:8" x14ac:dyDescent="0.25">
      <c r="A64" s="235"/>
      <c r="B64" s="235"/>
      <c r="C64" s="235"/>
      <c r="D64" s="235"/>
      <c r="E64" s="235"/>
      <c r="F64" s="235"/>
      <c r="G64" s="235"/>
      <c r="H64" s="235"/>
    </row>
    <row r="65" spans="1:8" x14ac:dyDescent="0.25">
      <c r="A65" s="235"/>
      <c r="B65" s="235"/>
      <c r="C65" s="235"/>
      <c r="D65" s="235"/>
      <c r="E65" s="235"/>
      <c r="F65" s="235"/>
      <c r="G65" s="235"/>
      <c r="H65" s="235"/>
    </row>
    <row r="66" spans="1:8" x14ac:dyDescent="0.25">
      <c r="A66" s="235"/>
      <c r="B66" s="235"/>
      <c r="C66" s="235"/>
      <c r="D66" s="235"/>
      <c r="E66" s="235"/>
      <c r="F66" s="235"/>
      <c r="G66" s="235"/>
      <c r="H66" s="235"/>
    </row>
    <row r="67" spans="1:8" x14ac:dyDescent="0.25">
      <c r="A67" s="235"/>
      <c r="B67" s="235"/>
      <c r="C67" s="235"/>
      <c r="D67" s="235"/>
      <c r="E67" s="235"/>
      <c r="F67" s="235"/>
      <c r="G67" s="235"/>
      <c r="H67" s="235"/>
    </row>
    <row r="68" spans="1:8" x14ac:dyDescent="0.25">
      <c r="A68" s="235"/>
      <c r="B68" s="235"/>
      <c r="C68" s="235"/>
      <c r="D68" s="235"/>
      <c r="E68" s="235"/>
      <c r="F68" s="235"/>
      <c r="G68" s="235"/>
      <c r="H68" s="235"/>
    </row>
    <row r="69" spans="1:8" x14ac:dyDescent="0.25">
      <c r="A69" s="235"/>
      <c r="B69" s="235"/>
      <c r="C69" s="235"/>
      <c r="D69" s="235"/>
      <c r="E69" s="235"/>
      <c r="F69" s="235"/>
      <c r="G69" s="235"/>
      <c r="H69" s="235"/>
    </row>
    <row r="70" spans="1:8" x14ac:dyDescent="0.25">
      <c r="A70" s="235"/>
      <c r="B70" s="235"/>
      <c r="C70" s="235"/>
      <c r="D70" s="235"/>
      <c r="E70" s="235"/>
      <c r="F70" s="235"/>
      <c r="G70" s="235"/>
      <c r="H70" s="235"/>
    </row>
    <row r="71" spans="1:8" x14ac:dyDescent="0.25">
      <c r="A71" s="235"/>
      <c r="B71" s="235"/>
      <c r="C71" s="235"/>
      <c r="D71" s="235"/>
      <c r="E71" s="235"/>
      <c r="F71" s="235"/>
      <c r="G71" s="235"/>
      <c r="H71" s="235"/>
    </row>
    <row r="72" spans="1:8" x14ac:dyDescent="0.25">
      <c r="A72" s="235"/>
      <c r="B72" s="235"/>
      <c r="C72" s="235"/>
      <c r="D72" s="235"/>
      <c r="E72" s="235"/>
      <c r="F72" s="235"/>
      <c r="G72" s="235"/>
      <c r="H72" s="235"/>
    </row>
    <row r="73" spans="1:8" x14ac:dyDescent="0.25">
      <c r="A73" s="235"/>
      <c r="B73" s="235"/>
      <c r="C73" s="235"/>
      <c r="D73" s="235"/>
      <c r="E73" s="235"/>
      <c r="F73" s="235"/>
      <c r="G73" s="235"/>
      <c r="H73" s="235"/>
    </row>
    <row r="74" spans="1:8" x14ac:dyDescent="0.25">
      <c r="A74" s="235"/>
      <c r="B74" s="235"/>
      <c r="C74" s="235"/>
      <c r="D74" s="235"/>
      <c r="E74" s="235"/>
      <c r="F74" s="235"/>
      <c r="G74" s="235"/>
      <c r="H74" s="235"/>
    </row>
    <row r="75" spans="1:8" x14ac:dyDescent="0.25">
      <c r="A75" s="235"/>
      <c r="B75" s="235"/>
      <c r="C75" s="235"/>
      <c r="D75" s="235"/>
      <c r="E75" s="235"/>
      <c r="F75" s="235"/>
      <c r="G75" s="235"/>
      <c r="H75" s="235"/>
    </row>
    <row r="76" spans="1:8" x14ac:dyDescent="0.25">
      <c r="A76" s="235"/>
      <c r="B76" s="235"/>
      <c r="C76" s="235"/>
      <c r="D76" s="235"/>
      <c r="E76" s="235"/>
      <c r="F76" s="235"/>
      <c r="G76" s="235"/>
      <c r="H76" s="235"/>
    </row>
    <row r="77" spans="1:8" x14ac:dyDescent="0.25">
      <c r="A77" s="235"/>
      <c r="B77" s="235"/>
      <c r="C77" s="235"/>
      <c r="D77" s="235"/>
      <c r="E77" s="235"/>
      <c r="F77" s="235"/>
      <c r="G77" s="235"/>
      <c r="H77" s="235"/>
    </row>
    <row r="78" spans="1:8" x14ac:dyDescent="0.25">
      <c r="A78" s="235"/>
      <c r="B78" s="235"/>
      <c r="C78" s="235"/>
      <c r="D78" s="235"/>
      <c r="E78" s="235"/>
      <c r="F78" s="235"/>
      <c r="G78" s="235"/>
      <c r="H78" s="235"/>
    </row>
    <row r="79" spans="1:8" x14ac:dyDescent="0.25">
      <c r="A79" s="235"/>
      <c r="B79" s="235"/>
      <c r="C79" s="235"/>
      <c r="D79" s="235"/>
      <c r="E79" s="235"/>
      <c r="F79" s="235"/>
      <c r="G79" s="235"/>
      <c r="H79" s="235"/>
    </row>
    <row r="80" spans="1:8" x14ac:dyDescent="0.25">
      <c r="A80" s="235"/>
      <c r="B80" s="235"/>
      <c r="C80" s="235"/>
      <c r="D80" s="235"/>
      <c r="E80" s="235"/>
      <c r="F80" s="235"/>
      <c r="G80" s="235"/>
      <c r="H80" s="235"/>
    </row>
    <row r="81" spans="1:8" x14ac:dyDescent="0.25">
      <c r="A81" s="235"/>
      <c r="B81" s="235"/>
      <c r="C81" s="235"/>
      <c r="D81" s="235"/>
      <c r="E81" s="235"/>
      <c r="F81" s="235"/>
      <c r="G81" s="235"/>
      <c r="H81" s="235"/>
    </row>
    <row r="82" spans="1:8" x14ac:dyDescent="0.25">
      <c r="A82" s="235"/>
      <c r="B82" s="235"/>
      <c r="C82" s="235"/>
      <c r="D82" s="235"/>
      <c r="E82" s="235"/>
      <c r="F82" s="235"/>
      <c r="G82" s="235"/>
      <c r="H82" s="235"/>
    </row>
    <row r="83" spans="1:8" x14ac:dyDescent="0.25">
      <c r="A83" s="235"/>
      <c r="B83" s="235"/>
      <c r="C83" s="235"/>
      <c r="D83" s="235"/>
      <c r="E83" s="235"/>
      <c r="F83" s="235"/>
      <c r="G83" s="235"/>
      <c r="H83" s="235"/>
    </row>
    <row r="84" spans="1:8" x14ac:dyDescent="0.25">
      <c r="A84" s="235"/>
      <c r="B84" s="235"/>
      <c r="C84" s="235"/>
      <c r="D84" s="235"/>
      <c r="E84" s="235"/>
      <c r="F84" s="235"/>
      <c r="G84" s="235"/>
      <c r="H84" s="235"/>
    </row>
    <row r="85" spans="1:8" x14ac:dyDescent="0.25">
      <c r="A85" s="235"/>
      <c r="B85" s="235"/>
      <c r="C85" s="235"/>
      <c r="D85" s="235"/>
      <c r="E85" s="235"/>
      <c r="F85" s="235"/>
      <c r="G85" s="235"/>
      <c r="H85" s="235"/>
    </row>
    <row r="86" spans="1:8" x14ac:dyDescent="0.25">
      <c r="A86" s="235"/>
      <c r="B86" s="235"/>
      <c r="C86" s="235"/>
      <c r="D86" s="235"/>
      <c r="E86" s="235"/>
      <c r="F86" s="235"/>
      <c r="G86" s="235"/>
      <c r="H86" s="235"/>
    </row>
    <row r="87" spans="1:8" x14ac:dyDescent="0.25">
      <c r="A87" s="235"/>
      <c r="B87" s="235"/>
      <c r="C87" s="235"/>
      <c r="D87" s="235"/>
      <c r="E87" s="235"/>
      <c r="F87" s="235"/>
      <c r="G87" s="235"/>
      <c r="H87" s="235"/>
    </row>
    <row r="88" spans="1:8" x14ac:dyDescent="0.25">
      <c r="A88" s="235"/>
      <c r="B88" s="235"/>
      <c r="C88" s="235"/>
      <c r="D88" s="235"/>
      <c r="E88" s="235"/>
      <c r="F88" s="235"/>
      <c r="G88" s="235"/>
      <c r="H88" s="235"/>
    </row>
    <row r="89" spans="1:8" x14ac:dyDescent="0.25">
      <c r="A89" s="235"/>
      <c r="B89" s="235"/>
      <c r="C89" s="235"/>
      <c r="D89" s="235"/>
      <c r="E89" s="235"/>
      <c r="F89" s="235"/>
      <c r="G89" s="235"/>
      <c r="H89" s="235"/>
    </row>
    <row r="90" spans="1:8" x14ac:dyDescent="0.25">
      <c r="A90" s="235"/>
      <c r="B90" s="235"/>
      <c r="C90" s="235"/>
      <c r="D90" s="235"/>
      <c r="E90" s="235"/>
      <c r="F90" s="235"/>
      <c r="G90" s="235"/>
      <c r="H90" s="235"/>
    </row>
    <row r="91" spans="1:8" x14ac:dyDescent="0.25">
      <c r="A91" s="235"/>
      <c r="B91" s="235"/>
      <c r="C91" s="235"/>
      <c r="D91" s="235"/>
      <c r="E91" s="235"/>
      <c r="F91" s="235"/>
      <c r="G91" s="235"/>
      <c r="H91" s="235"/>
    </row>
    <row r="92" spans="1:8" x14ac:dyDescent="0.25">
      <c r="A92" s="235"/>
      <c r="B92" s="235"/>
      <c r="C92" s="235"/>
      <c r="D92" s="235"/>
      <c r="E92" s="235"/>
      <c r="F92" s="235"/>
      <c r="G92" s="235"/>
      <c r="H92" s="235"/>
    </row>
  </sheetData>
  <sheetProtection algorithmName="SHA-512" hashValue="WPrg38vEdYZZb+06Qn6sDvbJfSrCqo3wbG8FCUjKAn1BqrWxABnSF/fsRK5uRfIMc0UA5lpp5z/he4w34bLACw==" saltValue="Zf0E0FL0pw/x1cH0SSTAnQ==" spinCount="100000" sheet="1" objects="1" scenarios="1"/>
  <pageMargins left="0.6" right="0.52" top="0.63" bottom="0.81" header="0.3" footer="0.3"/>
  <pageSetup paperSize="9" scale="97" orientation="portrait" horizontalDpi="300" verticalDpi="300" r:id="rId1"/>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4885-C0F9-4097-AD42-85A64A94A808}">
  <sheetPr codeName="Tabelle4"/>
  <dimension ref="A1:BTZ22"/>
  <sheetViews>
    <sheetView zoomScale="75" zoomScaleNormal="75" workbookViewId="0"/>
  </sheetViews>
  <sheetFormatPr baseColWidth="10" defaultColWidth="11.44140625" defaultRowHeight="13.8" x14ac:dyDescent="0.25"/>
  <cols>
    <col min="1" max="1" width="40.6640625" style="365" customWidth="1"/>
    <col min="2" max="3" width="6.44140625" style="365" bestFit="1" customWidth="1"/>
    <col min="4" max="4" width="7.109375" style="365" bestFit="1" customWidth="1"/>
    <col min="5" max="9" width="6.44140625" style="365" bestFit="1" customWidth="1"/>
    <col min="10" max="10" width="12" style="365" bestFit="1" customWidth="1"/>
    <col min="11" max="12" width="6.44140625" style="365" bestFit="1" customWidth="1"/>
    <col min="13" max="13" width="3.6640625" style="365" bestFit="1" customWidth="1"/>
    <col min="14" max="22" width="6.44140625" style="365" bestFit="1" customWidth="1"/>
    <col min="23" max="24" width="9.33203125" style="365" bestFit="1" customWidth="1"/>
    <col min="25" max="32" width="6.44140625" style="365" bestFit="1" customWidth="1"/>
    <col min="33" max="33" width="7.109375" style="365" bestFit="1" customWidth="1"/>
    <col min="34" max="37" width="6.44140625" style="365" bestFit="1" customWidth="1"/>
    <col min="38" max="38" width="12" style="365" bestFit="1" customWidth="1"/>
    <col min="39" max="41" width="6.44140625" style="365" bestFit="1" customWidth="1"/>
    <col min="42" max="42" width="3.6640625" style="365" bestFit="1" customWidth="1"/>
    <col min="43" max="50" width="6.44140625" style="365" bestFit="1" customWidth="1"/>
    <col min="51" max="52" width="9.33203125" style="365" bestFit="1" customWidth="1"/>
    <col min="53" max="61" width="6.44140625" style="365" bestFit="1" customWidth="1"/>
    <col min="62" max="62" width="7.109375" style="365" bestFit="1" customWidth="1"/>
    <col min="63" max="66" width="6.44140625" style="365" bestFit="1" customWidth="1"/>
    <col min="67" max="67" width="12" style="365" bestFit="1" customWidth="1"/>
    <col min="68" max="78" width="6.44140625" style="365" bestFit="1" customWidth="1"/>
    <col min="79" max="80" width="9.33203125" style="365" bestFit="1" customWidth="1"/>
    <col min="81" max="90" width="6.44140625" style="365" bestFit="1" customWidth="1"/>
    <col min="91" max="91" width="7.109375" style="365" bestFit="1" customWidth="1"/>
    <col min="92" max="93" width="6.44140625" style="365" bestFit="1" customWidth="1"/>
    <col min="94" max="94" width="12" style="365" bestFit="1" customWidth="1"/>
    <col min="95" max="104" width="6.44140625" style="365" bestFit="1" customWidth="1"/>
    <col min="105" max="105" width="3.6640625" style="365" bestFit="1" customWidth="1"/>
    <col min="106" max="106" width="6.44140625" style="365" bestFit="1" customWidth="1"/>
    <col min="107" max="108" width="9.33203125" style="365" bestFit="1" customWidth="1"/>
    <col min="109" max="119" width="6.44140625" style="365" bestFit="1" customWidth="1"/>
    <col min="120" max="120" width="7.109375" style="365" bestFit="1" customWidth="1"/>
    <col min="121" max="121" width="6.44140625" style="365" bestFit="1" customWidth="1"/>
    <col min="122" max="122" width="12" style="365" bestFit="1" customWidth="1"/>
    <col min="123" max="132" width="6.44140625" style="365" bestFit="1" customWidth="1"/>
    <col min="133" max="133" width="3.6640625" style="365" bestFit="1" customWidth="1"/>
    <col min="134" max="134" width="6.44140625" style="365" bestFit="1" customWidth="1"/>
    <col min="135" max="136" width="9.33203125" style="365" bestFit="1" customWidth="1"/>
    <col min="137" max="148" width="6.44140625" style="365" bestFit="1" customWidth="1"/>
    <col min="149" max="149" width="7.109375" style="365" bestFit="1" customWidth="1"/>
    <col min="150" max="150" width="12" style="365" bestFit="1" customWidth="1"/>
    <col min="151" max="162" width="6.44140625" style="365" bestFit="1" customWidth="1"/>
    <col min="163" max="164" width="9.33203125" style="365" bestFit="1" customWidth="1"/>
    <col min="165" max="177" width="6.44140625" style="365" bestFit="1" customWidth="1"/>
    <col min="178" max="178" width="12" style="365" bestFit="1" customWidth="1"/>
    <col min="179" max="186" width="6.44140625" style="365" bestFit="1" customWidth="1"/>
    <col min="187" max="190" width="6.44140625" style="366" bestFit="1" customWidth="1"/>
    <col min="191" max="192" width="9.33203125" style="366" bestFit="1" customWidth="1"/>
    <col min="193" max="205" width="6.44140625" style="366" bestFit="1" customWidth="1"/>
    <col min="206" max="206" width="12" style="366" bestFit="1" customWidth="1"/>
    <col min="207" max="207" width="7.109375" style="366" bestFit="1" customWidth="1"/>
    <col min="208" max="218" width="6.44140625" style="366" bestFit="1" customWidth="1"/>
    <col min="219" max="220" width="9.33203125" style="366" bestFit="1" customWidth="1"/>
    <col min="221" max="233" width="6.44140625" style="366" bestFit="1" customWidth="1"/>
    <col min="234" max="234" width="12" style="366" bestFit="1" customWidth="1"/>
    <col min="235" max="235" width="6.44140625" style="366" bestFit="1" customWidth="1"/>
    <col min="236" max="236" width="7.109375" style="366" bestFit="1" customWidth="1"/>
    <col min="237" max="244" width="6.44140625" style="366" bestFit="1" customWidth="1"/>
    <col min="245" max="245" width="3.6640625" style="366" bestFit="1" customWidth="1"/>
    <col min="246" max="246" width="6.44140625" style="366" bestFit="1" customWidth="1"/>
    <col min="247" max="248" width="9.33203125" style="366" bestFit="1" customWidth="1"/>
    <col min="249" max="261" width="6.44140625" style="366" bestFit="1" customWidth="1"/>
    <col min="262" max="262" width="12" style="366" bestFit="1" customWidth="1"/>
    <col min="263" max="264" width="6.44140625" style="366" bestFit="1" customWidth="1"/>
    <col min="265" max="265" width="7.109375" style="366" bestFit="1" customWidth="1"/>
    <col min="266" max="274" width="6.44140625" style="366" bestFit="1" customWidth="1"/>
    <col min="275" max="276" width="9.33203125" style="366" bestFit="1" customWidth="1"/>
    <col min="277" max="289" width="6.44140625" style="366" bestFit="1" customWidth="1"/>
    <col min="290" max="290" width="12" style="366" bestFit="1" customWidth="1"/>
    <col min="291" max="293" width="6.44140625" style="366" bestFit="1" customWidth="1"/>
    <col min="294" max="294" width="7.109375" style="366" bestFit="1" customWidth="1"/>
    <col min="295" max="302" width="6.44140625" style="366" bestFit="1" customWidth="1"/>
    <col min="303" max="304" width="9.33203125" style="366" bestFit="1" customWidth="1"/>
    <col min="305" max="317" width="6.44140625" style="366" bestFit="1" customWidth="1"/>
    <col min="318" max="318" width="12" style="366" bestFit="1" customWidth="1"/>
    <col min="319" max="322" width="6.44140625" style="366" bestFit="1" customWidth="1"/>
    <col min="323" max="323" width="7.109375" style="366" bestFit="1" customWidth="1"/>
    <col min="324" max="330" width="6.44140625" style="366" bestFit="1" customWidth="1"/>
    <col min="331" max="332" width="9.33203125" style="366" bestFit="1" customWidth="1"/>
    <col min="333" max="337" width="6.44140625" style="366" bestFit="1" customWidth="1"/>
    <col min="338" max="352" width="7.88671875" style="366" bestFit="1" customWidth="1"/>
    <col min="353" max="1857" width="11.44140625" style="366"/>
    <col min="1858" max="16384" width="11.44140625" style="365"/>
  </cols>
  <sheetData>
    <row r="1" spans="1:1898" x14ac:dyDescent="0.25">
      <c r="A1" s="364" t="s">
        <v>110</v>
      </c>
      <c r="I1" s="713"/>
      <c r="J1" s="713"/>
      <c r="K1" s="713"/>
      <c r="L1" s="713"/>
    </row>
    <row r="2" spans="1:1898" s="370" customFormat="1" ht="150" customHeight="1" x14ac:dyDescent="0.25">
      <c r="A2" s="367"/>
      <c r="B2" s="404">
        <v>0</v>
      </c>
      <c r="C2" s="404">
        <v>1</v>
      </c>
      <c r="D2" s="404">
        <v>2</v>
      </c>
      <c r="E2" s="404">
        <v>3</v>
      </c>
      <c r="F2" s="404">
        <v>4</v>
      </c>
      <c r="G2" s="404">
        <v>5</v>
      </c>
      <c r="H2" s="404">
        <v>6</v>
      </c>
      <c r="I2" s="404">
        <v>7</v>
      </c>
      <c r="J2" s="368" t="s">
        <v>81</v>
      </c>
      <c r="K2" s="405">
        <v>0</v>
      </c>
      <c r="L2" s="405">
        <v>1</v>
      </c>
      <c r="M2" s="405">
        <v>2</v>
      </c>
      <c r="N2" s="405">
        <v>3</v>
      </c>
      <c r="O2" s="405">
        <v>4</v>
      </c>
      <c r="P2" s="405">
        <v>5</v>
      </c>
      <c r="Q2" s="405">
        <v>6</v>
      </c>
      <c r="R2" s="405">
        <v>7</v>
      </c>
      <c r="S2" s="367" t="s">
        <v>81</v>
      </c>
      <c r="T2" s="404">
        <v>0</v>
      </c>
      <c r="U2" s="404">
        <v>1</v>
      </c>
      <c r="V2" s="404">
        <v>2</v>
      </c>
      <c r="W2" s="404">
        <v>3</v>
      </c>
      <c r="X2" s="404">
        <v>4</v>
      </c>
      <c r="Y2" s="404">
        <v>5</v>
      </c>
      <c r="Z2" s="404">
        <v>6</v>
      </c>
      <c r="AA2" s="404">
        <v>7</v>
      </c>
      <c r="AB2" s="368" t="s">
        <v>81</v>
      </c>
      <c r="AC2" s="405">
        <v>0</v>
      </c>
      <c r="AD2" s="405">
        <v>1</v>
      </c>
      <c r="AE2" s="405">
        <v>2</v>
      </c>
      <c r="AF2" s="405">
        <v>3</v>
      </c>
      <c r="AG2" s="405">
        <v>4</v>
      </c>
      <c r="AH2" s="405">
        <v>5</v>
      </c>
      <c r="AI2" s="405">
        <v>6</v>
      </c>
      <c r="AJ2" s="405">
        <v>7</v>
      </c>
      <c r="AK2" s="367" t="s">
        <v>81</v>
      </c>
      <c r="AL2" s="404">
        <v>0</v>
      </c>
      <c r="AM2" s="404">
        <v>1</v>
      </c>
      <c r="AN2" s="404">
        <v>2</v>
      </c>
      <c r="AO2" s="404">
        <v>3</v>
      </c>
      <c r="AP2" s="404">
        <v>4</v>
      </c>
      <c r="AQ2" s="404">
        <v>5</v>
      </c>
      <c r="AR2" s="404">
        <v>6</v>
      </c>
      <c r="AS2" s="404">
        <v>7</v>
      </c>
      <c r="AT2" s="368" t="s">
        <v>81</v>
      </c>
      <c r="AU2" s="405">
        <v>0</v>
      </c>
      <c r="AV2" s="405">
        <v>1</v>
      </c>
      <c r="AW2" s="405">
        <v>2</v>
      </c>
      <c r="AX2" s="405">
        <v>3</v>
      </c>
      <c r="AY2" s="405">
        <v>4</v>
      </c>
      <c r="AZ2" s="405">
        <v>5</v>
      </c>
      <c r="BA2" s="405">
        <v>6</v>
      </c>
      <c r="BB2" s="405">
        <v>7</v>
      </c>
      <c r="BC2" s="367" t="s">
        <v>81</v>
      </c>
      <c r="BD2" s="404">
        <v>0</v>
      </c>
      <c r="BE2" s="404">
        <v>1</v>
      </c>
      <c r="BF2" s="404">
        <v>2</v>
      </c>
      <c r="BG2" s="404">
        <v>3</v>
      </c>
      <c r="BH2" s="404">
        <v>4</v>
      </c>
      <c r="BI2" s="404">
        <v>5</v>
      </c>
      <c r="BJ2" s="404">
        <v>6</v>
      </c>
      <c r="BK2" s="404">
        <v>7</v>
      </c>
      <c r="BL2" s="368" t="s">
        <v>81</v>
      </c>
      <c r="BM2" s="405">
        <v>0</v>
      </c>
      <c r="BN2" s="405">
        <v>1</v>
      </c>
      <c r="BO2" s="405">
        <v>2</v>
      </c>
      <c r="BP2" s="405">
        <v>3</v>
      </c>
      <c r="BQ2" s="405">
        <v>4</v>
      </c>
      <c r="BR2" s="405">
        <v>5</v>
      </c>
      <c r="BS2" s="405">
        <v>6</v>
      </c>
      <c r="BT2" s="405">
        <v>7</v>
      </c>
      <c r="BU2" s="367" t="s">
        <v>81</v>
      </c>
      <c r="BV2" s="404">
        <v>0</v>
      </c>
      <c r="BW2" s="404">
        <v>1</v>
      </c>
      <c r="BX2" s="404">
        <v>2</v>
      </c>
      <c r="BY2" s="404">
        <v>3</v>
      </c>
      <c r="BZ2" s="404">
        <v>4</v>
      </c>
      <c r="CA2" s="404">
        <v>5</v>
      </c>
      <c r="CB2" s="404">
        <v>6</v>
      </c>
      <c r="CC2" s="404">
        <v>7</v>
      </c>
      <c r="CD2" s="368" t="s">
        <v>81</v>
      </c>
      <c r="CE2" s="405">
        <v>0</v>
      </c>
      <c r="CF2" s="405">
        <v>1</v>
      </c>
      <c r="CG2" s="405">
        <v>2</v>
      </c>
      <c r="CH2" s="405">
        <v>3</v>
      </c>
      <c r="CI2" s="405">
        <v>4</v>
      </c>
      <c r="CJ2" s="405">
        <v>5</v>
      </c>
      <c r="CK2" s="405">
        <v>6</v>
      </c>
      <c r="CL2" s="405">
        <v>7</v>
      </c>
      <c r="CM2" s="367" t="s">
        <v>81</v>
      </c>
      <c r="CN2" s="404">
        <v>0</v>
      </c>
      <c r="CO2" s="404">
        <v>1</v>
      </c>
      <c r="CP2" s="404">
        <v>2</v>
      </c>
      <c r="CQ2" s="404">
        <v>3</v>
      </c>
      <c r="CR2" s="404">
        <v>4</v>
      </c>
      <c r="CS2" s="404">
        <v>5</v>
      </c>
      <c r="CT2" s="404">
        <v>6</v>
      </c>
      <c r="CU2" s="404">
        <v>7</v>
      </c>
      <c r="CV2" s="368" t="s">
        <v>81</v>
      </c>
      <c r="CW2" s="405">
        <v>0</v>
      </c>
      <c r="CX2" s="405">
        <v>1</v>
      </c>
      <c r="CY2" s="405">
        <v>2</v>
      </c>
      <c r="CZ2" s="405">
        <v>3</v>
      </c>
      <c r="DA2" s="405">
        <v>4</v>
      </c>
      <c r="DB2" s="405">
        <v>5</v>
      </c>
      <c r="DC2" s="405">
        <v>6</v>
      </c>
      <c r="DD2" s="405">
        <v>7</v>
      </c>
      <c r="DE2" s="367" t="s">
        <v>81</v>
      </c>
      <c r="DF2" s="394"/>
      <c r="DG2" s="394"/>
      <c r="DH2" s="394"/>
      <c r="DI2" s="394"/>
      <c r="DJ2" s="394"/>
      <c r="DK2" s="394"/>
      <c r="DL2" s="394"/>
      <c r="DM2" s="394"/>
      <c r="DN2" s="394"/>
      <c r="DO2" s="394"/>
      <c r="DP2" s="394"/>
      <c r="DQ2" s="394"/>
      <c r="DR2" s="394"/>
      <c r="DS2" s="394"/>
      <c r="DT2" s="394"/>
      <c r="DU2" s="394"/>
      <c r="DV2" s="394"/>
      <c r="DW2" s="394"/>
      <c r="DX2" s="394"/>
      <c r="DY2" s="394"/>
      <c r="DZ2" s="394"/>
      <c r="EA2" s="394"/>
      <c r="EB2" s="394"/>
      <c r="EC2" s="394"/>
      <c r="ED2" s="394"/>
      <c r="EE2" s="394"/>
      <c r="EF2" s="394"/>
      <c r="EG2" s="394"/>
      <c r="EH2" s="394"/>
      <c r="EI2" s="394"/>
      <c r="EJ2" s="394"/>
      <c r="EK2" s="394"/>
      <c r="EL2" s="394"/>
      <c r="EM2" s="394"/>
      <c r="EN2" s="394"/>
      <c r="EO2" s="394"/>
      <c r="EP2" s="394"/>
      <c r="EQ2" s="394"/>
      <c r="ER2" s="394"/>
      <c r="ES2" s="394"/>
      <c r="ET2" s="394"/>
      <c r="EU2" s="394"/>
      <c r="EV2" s="394"/>
      <c r="EW2" s="394"/>
      <c r="EX2" s="394"/>
      <c r="EY2" s="394"/>
      <c r="EZ2" s="394"/>
      <c r="FA2" s="394"/>
      <c r="FB2" s="394"/>
      <c r="FC2" s="394"/>
      <c r="FD2" s="394"/>
      <c r="FE2" s="394"/>
      <c r="FF2" s="394"/>
      <c r="FG2" s="394"/>
      <c r="FH2" s="394"/>
      <c r="FI2" s="394"/>
      <c r="FJ2" s="394"/>
      <c r="FK2" s="394"/>
      <c r="FL2" s="394"/>
      <c r="FM2" s="394"/>
      <c r="FN2" s="394"/>
      <c r="FO2" s="394"/>
      <c r="FP2" s="394"/>
      <c r="FQ2" s="394"/>
      <c r="FR2" s="394"/>
      <c r="FS2" s="394"/>
      <c r="FT2" s="394"/>
      <c r="FU2" s="394"/>
      <c r="FV2" s="394"/>
      <c r="FW2" s="394"/>
      <c r="FX2" s="394"/>
      <c r="FY2" s="394"/>
      <c r="FZ2" s="394"/>
      <c r="GA2" s="394"/>
      <c r="GB2" s="394"/>
      <c r="GC2" s="394"/>
      <c r="GD2" s="394"/>
      <c r="GE2" s="394"/>
      <c r="GF2" s="394"/>
      <c r="GG2" s="394"/>
      <c r="GH2" s="394"/>
      <c r="GI2" s="394"/>
      <c r="GJ2" s="394"/>
      <c r="GK2" s="394"/>
      <c r="GL2" s="394"/>
      <c r="GM2" s="394"/>
      <c r="GN2" s="394"/>
      <c r="GO2" s="394"/>
      <c r="GP2" s="394"/>
      <c r="GQ2" s="394"/>
      <c r="GR2" s="394"/>
      <c r="GS2" s="394"/>
      <c r="GT2" s="394"/>
      <c r="GU2" s="394"/>
      <c r="GV2" s="394"/>
      <c r="GW2" s="394"/>
      <c r="GX2" s="394"/>
      <c r="GY2" s="394"/>
      <c r="GZ2" s="394"/>
      <c r="HA2" s="394"/>
      <c r="HB2" s="394"/>
      <c r="HC2" s="394"/>
      <c r="HD2" s="394"/>
      <c r="HE2" s="394"/>
      <c r="HF2" s="394"/>
      <c r="HG2" s="394"/>
      <c r="HH2" s="394"/>
      <c r="HI2" s="394"/>
      <c r="HJ2" s="394"/>
      <c r="HK2" s="394"/>
      <c r="HL2" s="394"/>
      <c r="HM2" s="394"/>
      <c r="HN2" s="394"/>
      <c r="HO2" s="394"/>
      <c r="HP2" s="394"/>
      <c r="HQ2" s="394"/>
      <c r="HR2" s="394"/>
      <c r="HS2" s="394"/>
      <c r="HT2" s="394"/>
      <c r="HU2" s="394"/>
      <c r="HV2" s="394"/>
      <c r="HW2" s="394"/>
      <c r="HX2" s="366"/>
      <c r="HY2" s="366"/>
      <c r="HZ2" s="366"/>
      <c r="IA2" s="366"/>
      <c r="IB2" s="388"/>
      <c r="IC2" s="371"/>
      <c r="ID2" s="371"/>
      <c r="IE2" s="371"/>
      <c r="IF2" s="371"/>
      <c r="IG2" s="371"/>
      <c r="IH2" s="371"/>
      <c r="II2" s="371"/>
      <c r="IJ2" s="371"/>
      <c r="IK2" s="371"/>
      <c r="IL2" s="371"/>
      <c r="IM2" s="371"/>
      <c r="IN2" s="371"/>
      <c r="IO2" s="371"/>
      <c r="IP2" s="371"/>
      <c r="IQ2" s="371"/>
      <c r="IR2" s="371"/>
      <c r="IS2" s="371"/>
      <c r="IT2" s="371"/>
      <c r="IU2" s="371"/>
      <c r="IV2" s="371"/>
      <c r="IW2" s="371"/>
      <c r="IX2" s="371"/>
      <c r="IY2" s="371"/>
      <c r="IZ2" s="371"/>
      <c r="JA2" s="371"/>
      <c r="JB2" s="371"/>
      <c r="JC2" s="371"/>
      <c r="JD2" s="371"/>
      <c r="JE2" s="371"/>
      <c r="JF2" s="371"/>
      <c r="JG2" s="371"/>
      <c r="JH2" s="371"/>
      <c r="JI2" s="371"/>
      <c r="JJ2" s="371"/>
      <c r="JK2" s="371"/>
      <c r="JL2" s="371"/>
      <c r="JM2" s="371"/>
      <c r="JN2" s="371"/>
      <c r="JO2" s="371"/>
      <c r="JP2" s="371"/>
      <c r="JQ2" s="371"/>
      <c r="JR2" s="371"/>
      <c r="JS2" s="371"/>
      <c r="JT2" s="371"/>
      <c r="JU2" s="371"/>
      <c r="JV2" s="371"/>
      <c r="JW2" s="371"/>
      <c r="JX2" s="371"/>
      <c r="JY2" s="371"/>
      <c r="JZ2" s="371"/>
      <c r="KA2" s="371"/>
      <c r="KB2" s="371"/>
      <c r="KC2" s="371"/>
      <c r="KD2" s="371"/>
      <c r="KE2" s="371"/>
      <c r="KF2" s="371"/>
      <c r="KG2" s="371"/>
      <c r="KH2" s="371"/>
      <c r="KI2" s="371"/>
      <c r="KJ2" s="371"/>
      <c r="KK2" s="371"/>
      <c r="KL2" s="371"/>
      <c r="KM2" s="371"/>
      <c r="KN2" s="371"/>
      <c r="KO2" s="371"/>
      <c r="KP2" s="371"/>
      <c r="KQ2" s="371"/>
      <c r="KR2" s="371"/>
      <c r="KS2" s="371"/>
      <c r="KT2" s="371"/>
      <c r="KU2" s="371"/>
      <c r="KV2" s="371"/>
      <c r="KW2" s="371"/>
      <c r="KX2" s="371"/>
      <c r="KY2" s="371"/>
      <c r="KZ2" s="371"/>
      <c r="LA2" s="371"/>
      <c r="LB2" s="371"/>
      <c r="LC2" s="371"/>
      <c r="LD2" s="371"/>
      <c r="LE2" s="371"/>
      <c r="LF2" s="371"/>
      <c r="LG2" s="371"/>
      <c r="LH2" s="371"/>
      <c r="LI2" s="371"/>
      <c r="LJ2" s="371"/>
      <c r="LK2" s="371"/>
      <c r="LL2" s="371"/>
      <c r="LM2" s="371"/>
      <c r="LN2" s="371"/>
      <c r="LO2" s="371"/>
      <c r="LP2" s="371"/>
      <c r="LQ2" s="371"/>
      <c r="LR2" s="371"/>
      <c r="LS2" s="371"/>
      <c r="LT2" s="371"/>
      <c r="LU2" s="371"/>
      <c r="LV2" s="371"/>
      <c r="LW2" s="371"/>
      <c r="LX2" s="371"/>
      <c r="LY2" s="371"/>
      <c r="LZ2" s="371"/>
      <c r="MA2" s="371"/>
      <c r="MB2" s="371"/>
      <c r="MC2" s="371"/>
      <c r="MD2" s="371"/>
      <c r="ME2" s="371"/>
      <c r="MF2" s="371"/>
      <c r="MG2" s="371"/>
      <c r="MH2" s="371"/>
      <c r="MI2" s="371"/>
      <c r="MJ2" s="371"/>
      <c r="MK2" s="371"/>
      <c r="ML2" s="371"/>
      <c r="MM2" s="371"/>
      <c r="MN2" s="371"/>
      <c r="MO2" s="371"/>
      <c r="MP2" s="371"/>
      <c r="MQ2" s="371"/>
      <c r="MR2" s="371"/>
      <c r="MS2" s="371"/>
      <c r="MT2" s="371"/>
      <c r="MU2" s="371"/>
      <c r="MV2" s="371"/>
      <c r="MW2" s="371"/>
      <c r="MX2" s="371"/>
      <c r="MY2" s="371"/>
      <c r="MZ2" s="371"/>
      <c r="NA2" s="371"/>
      <c r="NB2" s="371"/>
      <c r="NC2" s="371"/>
      <c r="ND2" s="371"/>
      <c r="NE2" s="371"/>
      <c r="NF2" s="371"/>
      <c r="NG2" s="371"/>
      <c r="NH2" s="371"/>
      <c r="NI2" s="371"/>
      <c r="NJ2" s="371"/>
      <c r="NK2" s="371"/>
      <c r="NL2" s="371"/>
      <c r="NM2" s="371"/>
      <c r="NN2" s="371"/>
      <c r="NO2" s="371"/>
      <c r="NP2" s="371"/>
      <c r="NQ2" s="371"/>
      <c r="NR2" s="371"/>
      <c r="NS2" s="371"/>
      <c r="NT2" s="371"/>
      <c r="NU2" s="371"/>
      <c r="NV2" s="371"/>
      <c r="NW2" s="371"/>
      <c r="NX2" s="371"/>
      <c r="NY2" s="371"/>
      <c r="NZ2" s="371"/>
      <c r="OA2" s="371"/>
      <c r="OB2" s="371"/>
      <c r="OC2" s="371"/>
      <c r="OD2" s="371"/>
      <c r="OE2" s="371"/>
      <c r="OF2" s="371"/>
      <c r="OG2" s="371"/>
      <c r="OH2" s="371"/>
      <c r="OI2" s="371"/>
      <c r="OJ2" s="371"/>
      <c r="OK2" s="371"/>
      <c r="OL2" s="371"/>
      <c r="OM2" s="371"/>
      <c r="ON2" s="371"/>
      <c r="OO2" s="371"/>
      <c r="OP2" s="371"/>
      <c r="OQ2" s="371"/>
      <c r="OR2" s="371"/>
      <c r="OS2" s="371"/>
      <c r="OT2" s="371"/>
      <c r="OU2" s="371"/>
      <c r="OV2" s="371"/>
      <c r="OW2" s="371"/>
      <c r="OX2" s="371"/>
      <c r="OY2" s="371"/>
      <c r="OZ2" s="371"/>
      <c r="PA2" s="371"/>
      <c r="PB2" s="371"/>
      <c r="PC2" s="371"/>
      <c r="PD2" s="371"/>
      <c r="PE2" s="371"/>
      <c r="PF2" s="371"/>
      <c r="PG2" s="371"/>
      <c r="PH2" s="371"/>
      <c r="PI2" s="371"/>
      <c r="PJ2" s="371"/>
      <c r="PK2" s="371"/>
      <c r="PL2" s="371"/>
      <c r="PM2" s="371"/>
      <c r="PN2" s="371"/>
      <c r="PO2" s="371"/>
      <c r="PP2" s="371"/>
      <c r="PQ2" s="371"/>
      <c r="PR2" s="371"/>
      <c r="PS2" s="371"/>
      <c r="PT2" s="371"/>
      <c r="PU2" s="371"/>
      <c r="PV2" s="371"/>
      <c r="PW2" s="371"/>
      <c r="PX2" s="371"/>
      <c r="PY2" s="371"/>
      <c r="PZ2" s="371"/>
      <c r="QA2" s="371"/>
      <c r="QB2" s="371"/>
      <c r="QC2" s="371"/>
      <c r="QD2" s="371"/>
      <c r="QE2" s="371"/>
      <c r="QF2" s="371"/>
      <c r="QG2" s="371"/>
      <c r="QH2" s="371"/>
      <c r="QI2" s="371"/>
      <c r="QJ2" s="371"/>
      <c r="QK2" s="371"/>
      <c r="QL2" s="371"/>
      <c r="QM2" s="371"/>
      <c r="QN2" s="371"/>
      <c r="QO2" s="371"/>
      <c r="QP2" s="371"/>
      <c r="QQ2" s="371"/>
      <c r="QR2" s="371"/>
      <c r="QS2" s="371"/>
      <c r="QT2" s="371"/>
      <c r="QU2" s="371"/>
      <c r="QV2" s="371"/>
      <c r="QW2" s="371"/>
      <c r="QX2" s="371"/>
      <c r="QY2" s="371"/>
      <c r="QZ2" s="371"/>
      <c r="RA2" s="371"/>
      <c r="RB2" s="371"/>
      <c r="RC2" s="371"/>
      <c r="RD2" s="371"/>
      <c r="RE2" s="371"/>
      <c r="RF2" s="371"/>
      <c r="RG2" s="371"/>
      <c r="RH2" s="371"/>
      <c r="RI2" s="371"/>
      <c r="RJ2" s="371"/>
      <c r="RK2" s="371"/>
      <c r="RL2" s="371"/>
      <c r="RM2" s="371"/>
      <c r="RN2" s="371"/>
      <c r="RO2" s="371"/>
      <c r="RP2" s="371"/>
      <c r="RQ2" s="371"/>
      <c r="RR2" s="371"/>
      <c r="RS2" s="371"/>
      <c r="RT2" s="371"/>
      <c r="RU2" s="371"/>
      <c r="RV2" s="371"/>
      <c r="RW2" s="371"/>
      <c r="RX2" s="371"/>
      <c r="RY2" s="371"/>
      <c r="RZ2" s="371"/>
      <c r="SA2" s="371"/>
      <c r="SB2" s="371"/>
      <c r="SC2" s="371"/>
      <c r="SD2" s="371"/>
      <c r="SE2" s="371"/>
      <c r="SF2" s="371"/>
      <c r="SG2" s="371"/>
      <c r="SH2" s="371"/>
      <c r="SI2" s="371"/>
      <c r="SJ2" s="371"/>
      <c r="SK2" s="371"/>
      <c r="SL2" s="371"/>
      <c r="SM2" s="371"/>
      <c r="SN2" s="371"/>
      <c r="SO2" s="371"/>
      <c r="SP2" s="371"/>
      <c r="SQ2" s="371"/>
      <c r="SR2" s="371"/>
      <c r="SS2" s="371"/>
      <c r="ST2" s="371"/>
      <c r="SU2" s="371"/>
      <c r="SV2" s="371"/>
      <c r="SW2" s="371"/>
      <c r="SX2" s="371"/>
      <c r="SY2" s="371"/>
      <c r="SZ2" s="371"/>
      <c r="TA2" s="371"/>
      <c r="TB2" s="371"/>
      <c r="TC2" s="371"/>
      <c r="TD2" s="371"/>
      <c r="TE2" s="371"/>
      <c r="TF2" s="371"/>
      <c r="TG2" s="371"/>
      <c r="TH2" s="371"/>
      <c r="TI2" s="371"/>
      <c r="TJ2" s="371"/>
      <c r="TK2" s="371"/>
      <c r="TL2" s="371"/>
      <c r="TM2" s="371"/>
      <c r="TN2" s="371"/>
      <c r="TO2" s="371"/>
      <c r="TP2" s="371"/>
      <c r="TQ2" s="371"/>
      <c r="TR2" s="371"/>
      <c r="TS2" s="371"/>
      <c r="TT2" s="371"/>
      <c r="TU2" s="371"/>
      <c r="TV2" s="371"/>
      <c r="TW2" s="371"/>
      <c r="TX2" s="371"/>
      <c r="TY2" s="371"/>
      <c r="TZ2" s="371"/>
      <c r="UA2" s="371"/>
      <c r="UB2" s="371"/>
      <c r="UC2" s="371"/>
      <c r="UD2" s="371"/>
      <c r="UE2" s="371"/>
      <c r="UF2" s="371"/>
      <c r="UG2" s="371"/>
      <c r="UH2" s="371"/>
      <c r="UI2" s="371"/>
      <c r="UJ2" s="371"/>
      <c r="UK2" s="371"/>
      <c r="UL2" s="371"/>
      <c r="UM2" s="371"/>
      <c r="UN2" s="371"/>
      <c r="UO2" s="371"/>
      <c r="UP2" s="371"/>
      <c r="UQ2" s="371"/>
      <c r="UR2" s="371"/>
      <c r="US2" s="371"/>
      <c r="UT2" s="371"/>
      <c r="UU2" s="371"/>
      <c r="UV2" s="371"/>
      <c r="UW2" s="371"/>
      <c r="UX2" s="371"/>
      <c r="UY2" s="371"/>
      <c r="UZ2" s="371"/>
      <c r="VA2" s="371"/>
      <c r="VB2" s="371"/>
      <c r="VC2" s="371"/>
      <c r="VD2" s="371"/>
      <c r="VE2" s="371"/>
      <c r="VF2" s="371"/>
      <c r="VG2" s="371"/>
      <c r="VH2" s="371"/>
      <c r="VI2" s="371"/>
      <c r="VJ2" s="371"/>
      <c r="VK2" s="371"/>
      <c r="VL2" s="371"/>
      <c r="VM2" s="371"/>
      <c r="VN2" s="371"/>
      <c r="VO2" s="371"/>
      <c r="VP2" s="371"/>
      <c r="VQ2" s="371"/>
      <c r="VR2" s="371"/>
      <c r="VS2" s="371"/>
      <c r="VT2" s="371"/>
      <c r="VU2" s="371"/>
      <c r="VV2" s="371"/>
      <c r="VW2" s="371"/>
      <c r="VX2" s="371"/>
      <c r="VY2" s="371"/>
      <c r="VZ2" s="371"/>
      <c r="WA2" s="371"/>
      <c r="WB2" s="371"/>
      <c r="WC2" s="371"/>
      <c r="WD2" s="371"/>
      <c r="WE2" s="371"/>
      <c r="WF2" s="371"/>
      <c r="WG2" s="371"/>
      <c r="WH2" s="371"/>
      <c r="WI2" s="371"/>
      <c r="WJ2" s="371"/>
      <c r="WK2" s="371"/>
      <c r="WL2" s="371"/>
      <c r="WM2" s="371"/>
      <c r="WN2" s="371"/>
      <c r="WO2" s="371"/>
      <c r="WP2" s="371"/>
      <c r="WQ2" s="371"/>
      <c r="WR2" s="371"/>
      <c r="WS2" s="371"/>
      <c r="WT2" s="371"/>
      <c r="WU2" s="371"/>
      <c r="WV2" s="371"/>
      <c r="WW2" s="371"/>
      <c r="WX2" s="371"/>
      <c r="WY2" s="371"/>
      <c r="WZ2" s="371"/>
      <c r="XA2" s="371"/>
      <c r="XB2" s="371"/>
      <c r="XC2" s="371"/>
      <c r="XD2" s="371"/>
      <c r="XE2" s="371"/>
      <c r="XF2" s="371"/>
      <c r="XG2" s="371"/>
      <c r="XH2" s="371"/>
      <c r="XI2" s="371"/>
      <c r="XJ2" s="371"/>
      <c r="XK2" s="371"/>
      <c r="XL2" s="371"/>
      <c r="XM2" s="371"/>
      <c r="XN2" s="371"/>
      <c r="XO2" s="371"/>
      <c r="XP2" s="371"/>
      <c r="XQ2" s="371"/>
      <c r="XR2" s="371"/>
      <c r="XS2" s="371"/>
      <c r="XT2" s="371"/>
      <c r="XU2" s="371"/>
      <c r="XV2" s="371"/>
      <c r="XW2" s="371"/>
      <c r="XX2" s="371"/>
      <c r="XY2" s="371"/>
      <c r="XZ2" s="371"/>
      <c r="YA2" s="371"/>
      <c r="YB2" s="371"/>
      <c r="YC2" s="371"/>
      <c r="YD2" s="371"/>
      <c r="YE2" s="371"/>
      <c r="YF2" s="371"/>
      <c r="YG2" s="371"/>
      <c r="YH2" s="371"/>
      <c r="YI2" s="371"/>
      <c r="YJ2" s="371"/>
      <c r="YK2" s="371"/>
      <c r="YL2" s="371"/>
      <c r="YM2" s="371"/>
      <c r="YN2" s="371"/>
      <c r="YO2" s="371"/>
      <c r="YP2" s="371"/>
      <c r="YQ2" s="371"/>
      <c r="YR2" s="371"/>
      <c r="YS2" s="371"/>
      <c r="YT2" s="371"/>
      <c r="YU2" s="371"/>
      <c r="YV2" s="371"/>
      <c r="YW2" s="371"/>
      <c r="YX2" s="371"/>
      <c r="YY2" s="371"/>
      <c r="YZ2" s="371"/>
      <c r="ZA2" s="371"/>
      <c r="ZB2" s="371"/>
      <c r="ZC2" s="371"/>
      <c r="ZD2" s="371"/>
      <c r="ZE2" s="371"/>
      <c r="ZF2" s="371"/>
      <c r="ZG2" s="371"/>
      <c r="ZH2" s="371"/>
      <c r="ZI2" s="371"/>
      <c r="ZJ2" s="371"/>
      <c r="ZK2" s="371"/>
      <c r="ZL2" s="371"/>
      <c r="ZM2" s="371"/>
      <c r="ZN2" s="371"/>
      <c r="ZO2" s="371"/>
      <c r="ZP2" s="371"/>
      <c r="ZQ2" s="371"/>
      <c r="ZR2" s="371"/>
      <c r="ZS2" s="371"/>
      <c r="ZT2" s="371"/>
      <c r="ZU2" s="371"/>
      <c r="ZV2" s="371"/>
      <c r="ZW2" s="371"/>
      <c r="ZX2" s="371"/>
      <c r="ZY2" s="371"/>
      <c r="ZZ2" s="371"/>
      <c r="AAA2" s="371"/>
      <c r="AAB2" s="371"/>
      <c r="AAC2" s="371"/>
      <c r="AAD2" s="371"/>
      <c r="AAE2" s="371"/>
      <c r="AAF2" s="371"/>
      <c r="AAG2" s="371"/>
      <c r="AAH2" s="371"/>
      <c r="AAI2" s="371"/>
      <c r="AAJ2" s="371"/>
      <c r="AAK2" s="371"/>
      <c r="AAL2" s="371"/>
      <c r="AAM2" s="371"/>
      <c r="AAN2" s="371"/>
      <c r="AAO2" s="371"/>
      <c r="AAP2" s="371"/>
      <c r="AAQ2" s="371"/>
      <c r="AAR2" s="371"/>
      <c r="AAS2" s="371"/>
      <c r="AAT2" s="371"/>
      <c r="AAU2" s="371"/>
      <c r="AAV2" s="371"/>
      <c r="AAW2" s="371"/>
      <c r="AAX2" s="371"/>
      <c r="AAY2" s="371"/>
      <c r="AAZ2" s="371"/>
      <c r="ABA2" s="371"/>
      <c r="ABB2" s="371"/>
      <c r="ABC2" s="371"/>
      <c r="ABD2" s="371"/>
      <c r="ABE2" s="371"/>
      <c r="ABF2" s="371"/>
      <c r="ABG2" s="371"/>
      <c r="ABH2" s="371"/>
      <c r="ABI2" s="371"/>
      <c r="ABJ2" s="371"/>
      <c r="ABK2" s="371"/>
      <c r="ABL2" s="371"/>
      <c r="ABM2" s="371"/>
      <c r="ABN2" s="371"/>
      <c r="ABO2" s="371"/>
      <c r="ABP2" s="371"/>
      <c r="ABQ2" s="371"/>
      <c r="ABR2" s="371"/>
      <c r="ABS2" s="371"/>
      <c r="ABT2" s="371"/>
      <c r="ABU2" s="371"/>
      <c r="ABV2" s="371"/>
      <c r="ABW2" s="371"/>
      <c r="ABX2" s="371"/>
      <c r="ABY2" s="371"/>
      <c r="ABZ2" s="371"/>
      <c r="ACA2" s="371"/>
      <c r="ACB2" s="371"/>
      <c r="ACC2" s="371"/>
      <c r="ACD2" s="371"/>
      <c r="ACE2" s="371"/>
      <c r="ACF2" s="371"/>
      <c r="ACG2" s="371"/>
      <c r="ACH2" s="371"/>
      <c r="ACI2" s="371"/>
      <c r="ACJ2" s="371"/>
      <c r="ACK2" s="371"/>
      <c r="ACL2" s="371"/>
      <c r="ACM2" s="371"/>
      <c r="ACN2" s="371"/>
      <c r="ACO2" s="371"/>
      <c r="ACP2" s="371"/>
      <c r="ACQ2" s="371"/>
      <c r="ACR2" s="371"/>
      <c r="ACS2" s="371"/>
      <c r="ACT2" s="371"/>
      <c r="ACU2" s="371"/>
      <c r="ACV2" s="371"/>
      <c r="ACW2" s="371"/>
      <c r="ACX2" s="371"/>
      <c r="ACY2" s="371"/>
      <c r="ACZ2" s="371"/>
      <c r="ADA2" s="371"/>
      <c r="ADB2" s="371"/>
      <c r="ADC2" s="371"/>
      <c r="ADD2" s="371"/>
      <c r="ADE2" s="371"/>
      <c r="ADF2" s="371"/>
      <c r="ADG2" s="371"/>
      <c r="ADH2" s="371"/>
      <c r="ADI2" s="371"/>
      <c r="ADJ2" s="371"/>
      <c r="ADK2" s="371"/>
      <c r="ADL2" s="371"/>
      <c r="ADM2" s="371"/>
      <c r="ADN2" s="371"/>
      <c r="ADO2" s="371"/>
      <c r="ADP2" s="371"/>
      <c r="ADQ2" s="371"/>
      <c r="ADR2" s="371"/>
      <c r="ADS2" s="371"/>
      <c r="ADT2" s="371"/>
      <c r="ADU2" s="371"/>
      <c r="ADV2" s="371"/>
      <c r="ADW2" s="371"/>
      <c r="ADX2" s="371"/>
      <c r="ADY2" s="371"/>
      <c r="ADZ2" s="371"/>
      <c r="AEA2" s="371"/>
      <c r="AEB2" s="371"/>
      <c r="AEC2" s="371"/>
      <c r="AED2" s="371"/>
      <c r="AEE2" s="371"/>
      <c r="AEF2" s="371"/>
      <c r="AEG2" s="371"/>
      <c r="AEH2" s="371"/>
      <c r="AEI2" s="371"/>
      <c r="AEJ2" s="371"/>
      <c r="AEK2" s="371"/>
      <c r="AEL2" s="371"/>
      <c r="AEM2" s="371"/>
      <c r="AEN2" s="371"/>
      <c r="AEO2" s="371"/>
      <c r="AEP2" s="371"/>
      <c r="AEQ2" s="371"/>
      <c r="AER2" s="371"/>
      <c r="AES2" s="371"/>
      <c r="AET2" s="371"/>
      <c r="AEU2" s="371"/>
      <c r="AEV2" s="371"/>
      <c r="AEW2" s="371"/>
      <c r="AEX2" s="371"/>
      <c r="AEY2" s="371"/>
      <c r="AEZ2" s="371"/>
      <c r="AFA2" s="371"/>
      <c r="AFB2" s="371"/>
      <c r="AFC2" s="371"/>
      <c r="AFD2" s="371"/>
      <c r="AFE2" s="371"/>
      <c r="AFF2" s="371"/>
      <c r="AFG2" s="371"/>
      <c r="AFH2" s="371"/>
      <c r="AFI2" s="371"/>
      <c r="AFJ2" s="371"/>
      <c r="AFK2" s="371"/>
      <c r="AFL2" s="371"/>
      <c r="AFM2" s="371"/>
      <c r="AFN2" s="371"/>
      <c r="AFO2" s="371"/>
      <c r="AFP2" s="371"/>
      <c r="AFQ2" s="371"/>
      <c r="AFR2" s="371"/>
      <c r="AFS2" s="371"/>
      <c r="AFT2" s="371"/>
      <c r="AFU2" s="371"/>
      <c r="AFV2" s="371"/>
      <c r="AFW2" s="371"/>
      <c r="AFX2" s="371"/>
      <c r="AFY2" s="371"/>
      <c r="AFZ2" s="371"/>
      <c r="AGA2" s="371"/>
      <c r="AGB2" s="371"/>
      <c r="AGC2" s="371"/>
      <c r="AGD2" s="371"/>
      <c r="AGE2" s="371"/>
      <c r="AGF2" s="371"/>
      <c r="AGG2" s="371"/>
      <c r="AGH2" s="371"/>
      <c r="AGI2" s="371"/>
      <c r="AGJ2" s="371"/>
      <c r="AGK2" s="371"/>
      <c r="AGL2" s="371"/>
      <c r="AGM2" s="371"/>
      <c r="AGN2" s="371"/>
      <c r="AGO2" s="371"/>
      <c r="AGP2" s="371"/>
      <c r="AGQ2" s="371"/>
      <c r="AGR2" s="371"/>
      <c r="AGS2" s="371"/>
      <c r="AGT2" s="371"/>
      <c r="AGU2" s="371"/>
      <c r="AGV2" s="371"/>
      <c r="AGW2" s="371"/>
      <c r="AGX2" s="371"/>
      <c r="AGY2" s="371"/>
      <c r="AGZ2" s="371"/>
      <c r="AHA2" s="371"/>
      <c r="AHB2" s="371"/>
      <c r="AHC2" s="371"/>
      <c r="AHD2" s="371"/>
      <c r="AHE2" s="371"/>
      <c r="AHF2" s="371"/>
      <c r="AHG2" s="371"/>
      <c r="AHH2" s="371"/>
      <c r="AHI2" s="371"/>
      <c r="AHJ2" s="371"/>
      <c r="AHK2" s="371"/>
      <c r="AHL2" s="371"/>
      <c r="AHM2" s="371"/>
      <c r="AHN2" s="371"/>
      <c r="AHO2" s="371"/>
      <c r="AHP2" s="371"/>
      <c r="AHQ2" s="371"/>
      <c r="AHR2" s="371"/>
      <c r="AHS2" s="371"/>
      <c r="AHT2" s="371"/>
      <c r="AHU2" s="371"/>
      <c r="AHV2" s="371"/>
      <c r="AHW2" s="371"/>
      <c r="AHX2" s="371"/>
      <c r="AHY2" s="371"/>
      <c r="AHZ2" s="371"/>
      <c r="AIA2" s="371"/>
      <c r="AIB2" s="371"/>
      <c r="AIC2" s="371"/>
      <c r="AID2" s="371"/>
      <c r="AIE2" s="371"/>
      <c r="AIF2" s="371"/>
      <c r="AIG2" s="371"/>
      <c r="AIH2" s="371"/>
      <c r="AII2" s="371"/>
      <c r="AIJ2" s="371"/>
      <c r="AIK2" s="371"/>
      <c r="AIL2" s="371"/>
      <c r="AIM2" s="371"/>
      <c r="AIN2" s="371"/>
      <c r="AIO2" s="371"/>
      <c r="AIP2" s="371"/>
      <c r="AIQ2" s="371"/>
      <c r="AIR2" s="371"/>
      <c r="AIS2" s="371"/>
      <c r="AIT2" s="371"/>
      <c r="AIU2" s="371"/>
      <c r="AIV2" s="371"/>
      <c r="AIW2" s="371"/>
      <c r="AIX2" s="371"/>
      <c r="AIY2" s="371"/>
      <c r="AIZ2" s="371"/>
      <c r="AJA2" s="371"/>
      <c r="AJB2" s="371"/>
      <c r="AJC2" s="371"/>
      <c r="AJD2" s="371"/>
      <c r="AJE2" s="371"/>
      <c r="AJF2" s="371"/>
      <c r="AJG2" s="371"/>
      <c r="AJH2" s="371"/>
      <c r="AJI2" s="371"/>
      <c r="AJJ2" s="371"/>
      <c r="AJK2" s="371"/>
      <c r="AJL2" s="371"/>
      <c r="AJM2" s="371"/>
      <c r="AJN2" s="371"/>
      <c r="AJO2" s="371"/>
      <c r="AJP2" s="371"/>
      <c r="AJQ2" s="371"/>
      <c r="AJR2" s="371"/>
      <c r="AJS2" s="371"/>
      <c r="AJT2" s="371"/>
      <c r="AJU2" s="371"/>
      <c r="AJV2" s="371"/>
      <c r="AJW2" s="371"/>
      <c r="AJX2" s="371"/>
      <c r="AJY2" s="371"/>
      <c r="AJZ2" s="371"/>
      <c r="AKA2" s="371"/>
      <c r="AKB2" s="371"/>
      <c r="AKC2" s="371"/>
      <c r="AKD2" s="371"/>
      <c r="AKE2" s="371"/>
      <c r="AKF2" s="371"/>
      <c r="AKG2" s="371"/>
      <c r="AKH2" s="371"/>
      <c r="AKI2" s="371"/>
      <c r="AKJ2" s="371"/>
      <c r="AKK2" s="371"/>
      <c r="AKL2" s="371"/>
      <c r="AKM2" s="371"/>
      <c r="AKN2" s="371"/>
      <c r="AKO2" s="371"/>
      <c r="AKP2" s="371"/>
      <c r="AKQ2" s="371"/>
      <c r="AKR2" s="371"/>
      <c r="AKS2" s="371"/>
      <c r="AKT2" s="371"/>
      <c r="AKU2" s="371"/>
      <c r="AKV2" s="371"/>
      <c r="AKW2" s="371"/>
      <c r="AKX2" s="371"/>
      <c r="AKY2" s="371"/>
      <c r="AKZ2" s="371"/>
      <c r="ALA2" s="371"/>
      <c r="ALB2" s="371"/>
      <c r="ALC2" s="371"/>
      <c r="ALD2" s="371"/>
      <c r="ALE2" s="371"/>
      <c r="ALF2" s="371"/>
      <c r="ALG2" s="371"/>
      <c r="ALH2" s="371"/>
      <c r="ALI2" s="371"/>
      <c r="ALJ2" s="371"/>
      <c r="ALK2" s="371"/>
      <c r="ALL2" s="371"/>
      <c r="ALM2" s="371"/>
      <c r="ALN2" s="371"/>
      <c r="ALO2" s="371"/>
      <c r="ALP2" s="371"/>
      <c r="ALQ2" s="371"/>
      <c r="ALR2" s="371"/>
      <c r="ALS2" s="371"/>
      <c r="ALT2" s="371"/>
      <c r="ALU2" s="371"/>
      <c r="ALV2" s="371"/>
      <c r="ALW2" s="371"/>
      <c r="ALX2" s="371"/>
      <c r="ALY2" s="371"/>
      <c r="ALZ2" s="371"/>
      <c r="AMA2" s="371"/>
      <c r="AMB2" s="371"/>
      <c r="AMC2" s="371"/>
      <c r="AMD2" s="371"/>
      <c r="AME2" s="371"/>
      <c r="AMF2" s="371"/>
      <c r="AMG2" s="371"/>
      <c r="AMH2" s="371"/>
      <c r="AMI2" s="371"/>
      <c r="AMJ2" s="371"/>
      <c r="AMK2" s="371"/>
      <c r="AML2" s="371"/>
      <c r="AMM2" s="371"/>
      <c r="AMN2" s="371"/>
      <c r="AMO2" s="371"/>
      <c r="AMP2" s="371"/>
      <c r="AMQ2" s="371"/>
      <c r="AMR2" s="371"/>
      <c r="AMS2" s="371"/>
      <c r="AMT2" s="371"/>
      <c r="AMU2" s="371"/>
      <c r="AMV2" s="371"/>
      <c r="AMW2" s="371"/>
      <c r="AMX2" s="371"/>
      <c r="AMY2" s="371"/>
      <c r="AMZ2" s="371"/>
      <c r="ANA2" s="371"/>
      <c r="ANB2" s="371"/>
      <c r="ANC2" s="371"/>
      <c r="AND2" s="371"/>
      <c r="ANE2" s="371"/>
      <c r="ANF2" s="371"/>
      <c r="ANG2" s="371"/>
      <c r="ANH2" s="371"/>
      <c r="ANI2" s="371"/>
      <c r="ANJ2" s="371"/>
      <c r="ANK2" s="371"/>
      <c r="ANL2" s="371"/>
      <c r="ANM2" s="371"/>
      <c r="ANN2" s="371"/>
      <c r="ANO2" s="371"/>
      <c r="ANP2" s="371"/>
      <c r="ANQ2" s="371"/>
      <c r="ANR2" s="371"/>
      <c r="ANS2" s="371"/>
      <c r="ANT2" s="371"/>
      <c r="ANU2" s="371"/>
      <c r="ANV2" s="371"/>
      <c r="ANW2" s="371"/>
      <c r="ANX2" s="371"/>
      <c r="ANY2" s="371"/>
      <c r="ANZ2" s="371"/>
      <c r="AOA2" s="371"/>
      <c r="AOB2" s="371"/>
      <c r="AOC2" s="371"/>
      <c r="AOD2" s="371"/>
      <c r="AOE2" s="371"/>
      <c r="AOF2" s="371"/>
      <c r="AOG2" s="371"/>
      <c r="AOH2" s="371"/>
      <c r="AOI2" s="371"/>
      <c r="AOJ2" s="371"/>
      <c r="AOK2" s="371"/>
      <c r="AOL2" s="371"/>
      <c r="AOM2" s="371"/>
      <c r="AON2" s="371"/>
      <c r="AOO2" s="371"/>
      <c r="AOP2" s="371"/>
      <c r="AOQ2" s="371"/>
      <c r="AOR2" s="371"/>
      <c r="AOS2" s="371"/>
      <c r="AOT2" s="371"/>
      <c r="AOU2" s="371"/>
      <c r="AOV2" s="371"/>
      <c r="AOW2" s="371"/>
      <c r="AOX2" s="371"/>
      <c r="AOY2" s="371"/>
      <c r="AOZ2" s="371"/>
      <c r="APA2" s="371"/>
      <c r="APB2" s="371"/>
      <c r="APC2" s="371"/>
      <c r="APD2" s="371"/>
      <c r="APE2" s="371"/>
      <c r="APF2" s="371"/>
      <c r="APG2" s="371"/>
      <c r="APH2" s="371"/>
      <c r="API2" s="371"/>
      <c r="APJ2" s="371"/>
      <c r="APK2" s="371"/>
      <c r="APL2" s="371"/>
      <c r="APM2" s="371"/>
      <c r="APN2" s="371"/>
      <c r="APO2" s="371"/>
      <c r="APP2" s="371"/>
      <c r="APQ2" s="371"/>
      <c r="APR2" s="371"/>
      <c r="APS2" s="371"/>
      <c r="APT2" s="371"/>
      <c r="APU2" s="371"/>
      <c r="APV2" s="371"/>
      <c r="APW2" s="371"/>
      <c r="APX2" s="371"/>
      <c r="APY2" s="371"/>
      <c r="APZ2" s="371"/>
      <c r="AQA2" s="371"/>
      <c r="AQB2" s="371"/>
      <c r="AQC2" s="371"/>
      <c r="AQD2" s="371"/>
      <c r="AQE2" s="371"/>
      <c r="AQF2" s="371"/>
      <c r="AQG2" s="371"/>
      <c r="AQH2" s="371"/>
      <c r="AQI2" s="371"/>
      <c r="AQJ2" s="371"/>
      <c r="AQK2" s="371"/>
      <c r="AQL2" s="371"/>
      <c r="AQM2" s="371"/>
      <c r="AQN2" s="371"/>
      <c r="AQO2" s="371"/>
      <c r="AQP2" s="371"/>
      <c r="AQQ2" s="371"/>
      <c r="AQR2" s="371"/>
      <c r="AQS2" s="371"/>
      <c r="AQT2" s="371"/>
      <c r="AQU2" s="371"/>
      <c r="AQV2" s="371"/>
      <c r="AQW2" s="371"/>
      <c r="AQX2" s="371"/>
      <c r="AQY2" s="371"/>
      <c r="AQZ2" s="371"/>
      <c r="ARA2" s="371"/>
      <c r="ARB2" s="371"/>
      <c r="ARC2" s="371"/>
      <c r="ARD2" s="371"/>
      <c r="ARE2" s="371"/>
      <c r="ARF2" s="371"/>
      <c r="ARG2" s="371"/>
      <c r="ARH2" s="371"/>
      <c r="ARI2" s="371"/>
      <c r="ARJ2" s="371"/>
      <c r="ARK2" s="371"/>
      <c r="ARL2" s="371"/>
      <c r="ARM2" s="371"/>
      <c r="ARN2" s="371"/>
      <c r="ARO2" s="371"/>
      <c r="ARP2" s="371"/>
      <c r="ARQ2" s="371"/>
      <c r="ARR2" s="371"/>
      <c r="ARS2" s="371"/>
      <c r="ART2" s="371"/>
      <c r="ARU2" s="371"/>
      <c r="ARV2" s="371"/>
      <c r="ARW2" s="371"/>
      <c r="ARX2" s="371"/>
      <c r="ARY2" s="371"/>
      <c r="ARZ2" s="371"/>
      <c r="ASA2" s="371"/>
      <c r="ASB2" s="371"/>
      <c r="ASC2" s="371"/>
      <c r="ASD2" s="371"/>
      <c r="ASE2" s="371"/>
      <c r="ASF2" s="371"/>
      <c r="ASG2" s="371"/>
      <c r="ASH2" s="371"/>
      <c r="ASI2" s="371"/>
      <c r="ASJ2" s="371"/>
      <c r="ASK2" s="371"/>
      <c r="ASL2" s="371"/>
      <c r="ASM2" s="371"/>
      <c r="ASN2" s="371"/>
      <c r="ASO2" s="371"/>
      <c r="ASP2" s="371"/>
      <c r="ASQ2" s="371"/>
      <c r="ASR2" s="371"/>
      <c r="ASS2" s="371"/>
      <c r="AST2" s="371"/>
      <c r="ASU2" s="371"/>
      <c r="ASV2" s="371"/>
      <c r="ASW2" s="371"/>
      <c r="ASX2" s="371"/>
      <c r="ASY2" s="371"/>
      <c r="ASZ2" s="371"/>
      <c r="ATA2" s="371"/>
      <c r="ATB2" s="371"/>
      <c r="ATC2" s="371"/>
      <c r="ATD2" s="371"/>
      <c r="ATE2" s="371"/>
      <c r="ATF2" s="371"/>
      <c r="ATG2" s="371"/>
      <c r="ATH2" s="371"/>
      <c r="ATI2" s="371"/>
      <c r="ATJ2" s="371"/>
      <c r="ATK2" s="371"/>
      <c r="ATL2" s="371"/>
      <c r="ATM2" s="371"/>
      <c r="ATN2" s="371"/>
      <c r="ATO2" s="371"/>
      <c r="ATP2" s="371"/>
      <c r="ATQ2" s="371"/>
      <c r="ATR2" s="371"/>
      <c r="ATS2" s="371"/>
      <c r="ATT2" s="371"/>
      <c r="ATU2" s="371"/>
      <c r="ATV2" s="371"/>
      <c r="ATW2" s="371"/>
      <c r="ATX2" s="371"/>
      <c r="ATY2" s="371"/>
      <c r="ATZ2" s="371"/>
      <c r="AUA2" s="371"/>
      <c r="AUB2" s="371"/>
      <c r="AUC2" s="371"/>
      <c r="AUD2" s="371"/>
      <c r="AUE2" s="371"/>
      <c r="AUF2" s="371"/>
      <c r="AUG2" s="371"/>
      <c r="AUH2" s="371"/>
      <c r="AUI2" s="371"/>
      <c r="AUJ2" s="371"/>
      <c r="AUK2" s="371"/>
      <c r="AUL2" s="371"/>
      <c r="AUM2" s="371"/>
      <c r="AUN2" s="371"/>
      <c r="AUO2" s="371"/>
      <c r="AUP2" s="371"/>
      <c r="AUQ2" s="371"/>
      <c r="AUR2" s="371"/>
      <c r="AUS2" s="371"/>
      <c r="AUT2" s="371"/>
      <c r="AUU2" s="371"/>
      <c r="AUV2" s="371"/>
      <c r="AUW2" s="371"/>
      <c r="AUX2" s="371"/>
      <c r="AUY2" s="371"/>
      <c r="AUZ2" s="371"/>
      <c r="AVA2" s="371"/>
      <c r="AVB2" s="371"/>
      <c r="AVC2" s="371"/>
      <c r="AVD2" s="371"/>
      <c r="AVE2" s="371"/>
      <c r="AVF2" s="371"/>
      <c r="AVG2" s="371"/>
      <c r="AVH2" s="371"/>
      <c r="AVI2" s="371"/>
      <c r="AVJ2" s="371"/>
      <c r="AVK2" s="371"/>
      <c r="AVL2" s="371"/>
      <c r="AVM2" s="371"/>
      <c r="AVN2" s="371"/>
      <c r="AVO2" s="371"/>
      <c r="AVP2" s="371"/>
      <c r="AVQ2" s="371"/>
      <c r="AVR2" s="371"/>
      <c r="AVS2" s="371"/>
      <c r="AVT2" s="371"/>
      <c r="AVU2" s="371"/>
      <c r="AVV2" s="371"/>
      <c r="AVW2" s="371"/>
      <c r="AVX2" s="371"/>
      <c r="AVY2" s="371"/>
      <c r="AVZ2" s="371"/>
      <c r="AWA2" s="371"/>
      <c r="AWB2" s="371"/>
      <c r="AWC2" s="371"/>
      <c r="AWD2" s="371"/>
      <c r="AWE2" s="371"/>
      <c r="AWF2" s="371"/>
      <c r="AWG2" s="371"/>
      <c r="AWH2" s="371"/>
      <c r="AWI2" s="371"/>
      <c r="AWJ2" s="371"/>
      <c r="AWK2" s="371"/>
      <c r="AWL2" s="371"/>
      <c r="AWM2" s="371"/>
      <c r="AWN2" s="371"/>
      <c r="AWO2" s="371"/>
      <c r="AWP2" s="371"/>
      <c r="AWQ2" s="371"/>
      <c r="AWR2" s="371"/>
      <c r="AWS2" s="371"/>
      <c r="AWT2" s="371"/>
      <c r="AWU2" s="371"/>
      <c r="AWV2" s="371"/>
      <c r="AWW2" s="371"/>
      <c r="AWX2" s="371"/>
      <c r="AWY2" s="371"/>
      <c r="AWZ2" s="371"/>
      <c r="AXA2" s="371"/>
      <c r="AXB2" s="371"/>
      <c r="AXC2" s="371"/>
      <c r="AXD2" s="371"/>
      <c r="AXE2" s="371"/>
      <c r="AXF2" s="371"/>
      <c r="AXG2" s="371"/>
      <c r="AXH2" s="371"/>
      <c r="AXI2" s="371"/>
      <c r="AXJ2" s="371"/>
      <c r="AXK2" s="371"/>
      <c r="AXL2" s="371"/>
      <c r="AXM2" s="371"/>
      <c r="AXN2" s="371"/>
      <c r="AXO2" s="371"/>
      <c r="AXP2" s="371"/>
      <c r="AXQ2" s="371"/>
      <c r="AXR2" s="371"/>
      <c r="AXS2" s="371"/>
      <c r="AXT2" s="371"/>
      <c r="AXU2" s="371"/>
      <c r="AXV2" s="371"/>
      <c r="AXW2" s="371"/>
      <c r="AXX2" s="371"/>
      <c r="AXY2" s="371"/>
      <c r="AXZ2" s="371"/>
      <c r="AYA2" s="371"/>
      <c r="AYB2" s="371"/>
      <c r="AYC2" s="371"/>
      <c r="AYD2" s="371"/>
      <c r="AYE2" s="371"/>
      <c r="AYF2" s="371"/>
      <c r="AYG2" s="371"/>
      <c r="AYH2" s="371"/>
      <c r="AYI2" s="371"/>
      <c r="AYJ2" s="371"/>
      <c r="AYK2" s="371"/>
      <c r="AYL2" s="371"/>
      <c r="AYM2" s="371"/>
      <c r="AYN2" s="371"/>
      <c r="AYO2" s="371"/>
      <c r="AYP2" s="371"/>
      <c r="AYQ2" s="371"/>
      <c r="AYR2" s="371"/>
      <c r="AYS2" s="371"/>
      <c r="AYT2" s="371"/>
      <c r="AYU2" s="371"/>
      <c r="AYV2" s="371"/>
      <c r="AYW2" s="371"/>
      <c r="AYX2" s="371"/>
      <c r="AYY2" s="371"/>
      <c r="AYZ2" s="371"/>
      <c r="AZA2" s="371"/>
      <c r="AZB2" s="371"/>
      <c r="AZC2" s="371"/>
      <c r="AZD2" s="371"/>
      <c r="AZE2" s="371"/>
      <c r="AZF2" s="371"/>
      <c r="AZG2" s="371"/>
      <c r="AZH2" s="371"/>
      <c r="AZI2" s="371"/>
      <c r="AZJ2" s="371"/>
      <c r="AZK2" s="371"/>
      <c r="AZL2" s="371"/>
      <c r="AZM2" s="371"/>
      <c r="AZN2" s="371"/>
      <c r="AZO2" s="371"/>
      <c r="AZP2" s="371"/>
      <c r="AZQ2" s="371"/>
      <c r="AZR2" s="371"/>
      <c r="AZS2" s="371"/>
      <c r="AZT2" s="371"/>
      <c r="AZU2" s="371"/>
      <c r="AZV2" s="371"/>
      <c r="AZW2" s="371"/>
      <c r="AZX2" s="371"/>
      <c r="AZY2" s="371"/>
      <c r="AZZ2" s="371"/>
      <c r="BAA2" s="371"/>
      <c r="BAB2" s="371"/>
      <c r="BAC2" s="371"/>
      <c r="BAD2" s="371"/>
      <c r="BAE2" s="371"/>
      <c r="BAF2" s="371"/>
      <c r="BAG2" s="371"/>
      <c r="BAH2" s="371"/>
      <c r="BAI2" s="371"/>
      <c r="BAJ2" s="371"/>
      <c r="BAK2" s="371"/>
      <c r="BAL2" s="371"/>
      <c r="BAM2" s="371"/>
      <c r="BAN2" s="371"/>
      <c r="BAO2" s="371"/>
      <c r="BAP2" s="371"/>
      <c r="BAQ2" s="371"/>
      <c r="BAR2" s="371"/>
      <c r="BAS2" s="371"/>
      <c r="BAT2" s="371"/>
      <c r="BAU2" s="371"/>
      <c r="BAV2" s="371"/>
      <c r="BAW2" s="371"/>
      <c r="BAX2" s="371"/>
      <c r="BAY2" s="371"/>
      <c r="BAZ2" s="371"/>
      <c r="BBA2" s="371"/>
      <c r="BBB2" s="371"/>
      <c r="BBC2" s="371"/>
      <c r="BBD2" s="371"/>
      <c r="BBE2" s="371"/>
      <c r="BBF2" s="371"/>
      <c r="BBG2" s="371"/>
      <c r="BBH2" s="371"/>
      <c r="BBI2" s="371"/>
      <c r="BBJ2" s="371"/>
      <c r="BBK2" s="371"/>
      <c r="BBL2" s="371"/>
      <c r="BBM2" s="371"/>
      <c r="BBN2" s="371"/>
      <c r="BBO2" s="371"/>
      <c r="BBP2" s="371"/>
      <c r="BBQ2" s="371"/>
      <c r="BBR2" s="371"/>
      <c r="BBS2" s="371"/>
      <c r="BBT2" s="371"/>
      <c r="BBU2" s="371"/>
      <c r="BBV2" s="371"/>
      <c r="BBW2" s="371"/>
      <c r="BBX2" s="371"/>
      <c r="BBY2" s="371"/>
      <c r="BBZ2" s="371"/>
      <c r="BCA2" s="371"/>
      <c r="BCB2" s="371"/>
      <c r="BCC2" s="371"/>
      <c r="BCD2" s="371"/>
      <c r="BCE2" s="371"/>
      <c r="BCF2" s="371"/>
      <c r="BCG2" s="371"/>
      <c r="BCH2" s="371"/>
      <c r="BCI2" s="371"/>
      <c r="BCJ2" s="371"/>
      <c r="BCK2" s="371"/>
      <c r="BCL2" s="371"/>
      <c r="BCM2" s="371"/>
      <c r="BCN2" s="371"/>
      <c r="BCO2" s="371"/>
      <c r="BCP2" s="371"/>
      <c r="BCQ2" s="371"/>
      <c r="BCR2" s="371"/>
      <c r="BCS2" s="371"/>
      <c r="BCT2" s="371"/>
      <c r="BCU2" s="371"/>
      <c r="BCV2" s="371"/>
      <c r="BCW2" s="371"/>
      <c r="BCX2" s="371"/>
      <c r="BCY2" s="371"/>
      <c r="BCZ2" s="371"/>
      <c r="BDA2" s="371"/>
      <c r="BDB2" s="371"/>
      <c r="BDC2" s="371"/>
      <c r="BDD2" s="371"/>
      <c r="BDE2" s="371"/>
      <c r="BDF2" s="371"/>
      <c r="BDG2" s="371"/>
      <c r="BDH2" s="371"/>
      <c r="BDI2" s="371"/>
      <c r="BDJ2" s="371"/>
      <c r="BDK2" s="371"/>
      <c r="BDL2" s="371"/>
      <c r="BDM2" s="371"/>
      <c r="BDN2" s="371"/>
      <c r="BDO2" s="371"/>
      <c r="BDP2" s="371"/>
      <c r="BDQ2" s="371"/>
      <c r="BDR2" s="371"/>
      <c r="BDS2" s="371"/>
      <c r="BDT2" s="371"/>
      <c r="BDU2" s="371"/>
      <c r="BDV2" s="371"/>
      <c r="BDW2" s="371"/>
      <c r="BDX2" s="371"/>
      <c r="BDY2" s="371"/>
      <c r="BDZ2" s="371"/>
      <c r="BEA2" s="371"/>
      <c r="BEB2" s="371"/>
      <c r="BEC2" s="371"/>
      <c r="BED2" s="371"/>
      <c r="BEE2" s="371"/>
      <c r="BEF2" s="371"/>
      <c r="BEG2" s="371"/>
      <c r="BEH2" s="371"/>
      <c r="BEI2" s="371"/>
      <c r="BEJ2" s="371"/>
      <c r="BEK2" s="371"/>
      <c r="BEL2" s="371"/>
      <c r="BEM2" s="371"/>
      <c r="BEN2" s="371"/>
      <c r="BEO2" s="371"/>
      <c r="BEP2" s="371"/>
      <c r="BEQ2" s="371"/>
      <c r="BER2" s="371"/>
      <c r="BES2" s="371"/>
      <c r="BET2" s="371"/>
      <c r="BEU2" s="371"/>
      <c r="BEV2" s="371"/>
      <c r="BEW2" s="371"/>
      <c r="BEX2" s="371"/>
      <c r="BEY2" s="371"/>
      <c r="BEZ2" s="371"/>
      <c r="BFA2" s="371"/>
      <c r="BFB2" s="371"/>
      <c r="BFC2" s="371"/>
      <c r="BFD2" s="371"/>
      <c r="BFE2" s="371"/>
      <c r="BFF2" s="371"/>
      <c r="BFG2" s="371"/>
      <c r="BFH2" s="371"/>
      <c r="BFI2" s="371"/>
      <c r="BFJ2" s="371"/>
      <c r="BFK2" s="371"/>
      <c r="BFL2" s="371"/>
      <c r="BFM2" s="371"/>
      <c r="BFN2" s="371"/>
      <c r="BFO2" s="371"/>
      <c r="BFP2" s="371"/>
      <c r="BFQ2" s="371"/>
      <c r="BFR2" s="371"/>
      <c r="BFS2" s="371"/>
      <c r="BFT2" s="371"/>
      <c r="BFU2" s="371"/>
      <c r="BFV2" s="371"/>
      <c r="BFW2" s="371"/>
      <c r="BFX2" s="371"/>
      <c r="BFY2" s="371"/>
      <c r="BFZ2" s="371"/>
      <c r="BGA2" s="371"/>
      <c r="BGB2" s="371"/>
      <c r="BGC2" s="371"/>
      <c r="BGD2" s="371"/>
      <c r="BGE2" s="371"/>
      <c r="BGF2" s="371"/>
      <c r="BGG2" s="371"/>
      <c r="BGH2" s="371"/>
      <c r="BGI2" s="371"/>
      <c r="BGJ2" s="371"/>
      <c r="BGK2" s="371"/>
      <c r="BGL2" s="371"/>
      <c r="BGM2" s="371"/>
      <c r="BGN2" s="371"/>
      <c r="BGO2" s="371"/>
      <c r="BGP2" s="371"/>
      <c r="BGQ2" s="371"/>
      <c r="BGR2" s="371"/>
      <c r="BGS2" s="371"/>
      <c r="BGT2" s="371"/>
      <c r="BGU2" s="371"/>
      <c r="BGV2" s="371"/>
      <c r="BGW2" s="371"/>
      <c r="BGX2" s="371"/>
      <c r="BGY2" s="371"/>
      <c r="BGZ2" s="371"/>
      <c r="BHA2" s="371"/>
      <c r="BHB2" s="371"/>
      <c r="BHC2" s="371"/>
      <c r="BHD2" s="371"/>
      <c r="BHE2" s="371"/>
      <c r="BHF2" s="371"/>
      <c r="BHG2" s="371"/>
      <c r="BHH2" s="371"/>
      <c r="BHI2" s="371"/>
      <c r="BHJ2" s="371"/>
      <c r="BHK2" s="371"/>
      <c r="BHL2" s="371"/>
      <c r="BHM2" s="371"/>
      <c r="BHN2" s="371"/>
      <c r="BHO2" s="371"/>
      <c r="BHP2" s="371"/>
      <c r="BHQ2" s="371"/>
      <c r="BHR2" s="371"/>
      <c r="BHS2" s="371"/>
      <c r="BHT2" s="371"/>
      <c r="BHU2" s="371"/>
      <c r="BHV2" s="371"/>
      <c r="BHW2" s="371"/>
      <c r="BHX2" s="371"/>
      <c r="BHY2" s="371"/>
      <c r="BHZ2" s="371"/>
      <c r="BIA2" s="371"/>
      <c r="BIB2" s="371"/>
      <c r="BIC2" s="371"/>
      <c r="BID2" s="371"/>
      <c r="BIE2" s="371"/>
      <c r="BIF2" s="371"/>
      <c r="BIG2" s="371"/>
      <c r="BIH2" s="371"/>
      <c r="BII2" s="371"/>
      <c r="BIJ2" s="371"/>
      <c r="BIK2" s="371"/>
      <c r="BIL2" s="371"/>
      <c r="BIM2" s="371"/>
      <c r="BIN2" s="371"/>
      <c r="BIO2" s="371"/>
      <c r="BIP2" s="371"/>
      <c r="BIQ2" s="371"/>
      <c r="BIR2" s="371"/>
      <c r="BIS2" s="371"/>
      <c r="BIT2" s="371"/>
      <c r="BIU2" s="371"/>
      <c r="BIV2" s="371"/>
      <c r="BIW2" s="371"/>
      <c r="BIX2" s="371"/>
      <c r="BIY2" s="371"/>
      <c r="BIZ2" s="371"/>
      <c r="BJA2" s="371"/>
      <c r="BJB2" s="371"/>
      <c r="BJC2" s="371"/>
      <c r="BJD2" s="371"/>
      <c r="BJE2" s="371"/>
      <c r="BJF2" s="371"/>
      <c r="BJG2" s="371"/>
      <c r="BJH2" s="371"/>
      <c r="BJI2" s="371"/>
      <c r="BJJ2" s="371"/>
      <c r="BJK2" s="371"/>
      <c r="BJL2" s="371"/>
      <c r="BJM2" s="371"/>
      <c r="BJN2" s="371"/>
      <c r="BJO2" s="371"/>
      <c r="BJP2" s="371"/>
      <c r="BJQ2" s="371"/>
      <c r="BJR2" s="371"/>
      <c r="BJS2" s="371"/>
      <c r="BJT2" s="371"/>
      <c r="BJU2" s="371"/>
      <c r="BJV2" s="371"/>
      <c r="BJW2" s="371"/>
      <c r="BJX2" s="371"/>
      <c r="BJY2" s="371"/>
      <c r="BJZ2" s="371"/>
      <c r="BKA2" s="371"/>
      <c r="BKB2" s="371"/>
      <c r="BKC2" s="371"/>
      <c r="BKD2" s="371"/>
      <c r="BKE2" s="371"/>
      <c r="BKF2" s="371"/>
      <c r="BKG2" s="371"/>
      <c r="BKH2" s="371"/>
      <c r="BKI2" s="371"/>
      <c r="BKJ2" s="371"/>
      <c r="BKK2" s="371"/>
      <c r="BKL2" s="371"/>
      <c r="BKM2" s="371"/>
      <c r="BKN2" s="371"/>
      <c r="BKO2" s="371"/>
      <c r="BKP2" s="371"/>
      <c r="BKQ2" s="371"/>
      <c r="BKR2" s="371"/>
      <c r="BKS2" s="371"/>
      <c r="BKT2" s="371"/>
      <c r="BKU2" s="371"/>
      <c r="BKV2" s="371"/>
      <c r="BKW2" s="371"/>
      <c r="BKX2" s="371"/>
      <c r="BKY2" s="371"/>
      <c r="BKZ2" s="371"/>
      <c r="BLA2" s="371"/>
      <c r="BLB2" s="371"/>
      <c r="BLC2" s="371"/>
      <c r="BLD2" s="371"/>
      <c r="BLE2" s="371"/>
      <c r="BLF2" s="371"/>
      <c r="BLG2" s="371"/>
      <c r="BLH2" s="371"/>
      <c r="BLI2" s="371"/>
      <c r="BLJ2" s="371"/>
      <c r="BLK2" s="371"/>
      <c r="BLL2" s="371"/>
      <c r="BLM2" s="371"/>
      <c r="BLN2" s="371"/>
      <c r="BLO2" s="371"/>
      <c r="BLP2" s="371"/>
      <c r="BLQ2" s="371"/>
      <c r="BLR2" s="371"/>
      <c r="BLS2" s="371"/>
      <c r="BLT2" s="371"/>
      <c r="BLU2" s="371"/>
      <c r="BLV2" s="371"/>
      <c r="BLW2" s="371"/>
      <c r="BLX2" s="371"/>
      <c r="BLY2" s="371"/>
      <c r="BLZ2" s="371"/>
      <c r="BMA2" s="371"/>
      <c r="BMB2" s="371"/>
      <c r="BMC2" s="371"/>
      <c r="BMD2" s="371"/>
      <c r="BME2" s="371"/>
      <c r="BMF2" s="371"/>
      <c r="BMG2" s="371"/>
      <c r="BMH2" s="371"/>
      <c r="BMI2" s="371"/>
      <c r="BMJ2" s="371"/>
      <c r="BMK2" s="371"/>
      <c r="BML2" s="371"/>
      <c r="BMM2" s="371"/>
      <c r="BMN2" s="371"/>
      <c r="BMO2" s="371"/>
      <c r="BMP2" s="371"/>
      <c r="BMQ2" s="371"/>
      <c r="BMR2" s="371"/>
      <c r="BMS2" s="371"/>
      <c r="BMT2" s="371"/>
      <c r="BMU2" s="371"/>
      <c r="BMV2" s="371"/>
      <c r="BMW2" s="371"/>
      <c r="BMX2" s="371"/>
      <c r="BMY2" s="371"/>
      <c r="BMZ2" s="371"/>
      <c r="BNA2" s="371"/>
      <c r="BNB2" s="371"/>
      <c r="BNC2" s="371"/>
      <c r="BND2" s="371"/>
      <c r="BNE2" s="371"/>
      <c r="BNF2" s="371"/>
      <c r="BNG2" s="371"/>
      <c r="BNH2" s="371"/>
      <c r="BNI2" s="371"/>
      <c r="BNJ2" s="371"/>
      <c r="BNK2" s="371"/>
      <c r="BNL2" s="371"/>
      <c r="BNM2" s="371"/>
      <c r="BNN2" s="371"/>
      <c r="BNO2" s="371"/>
      <c r="BNP2" s="371"/>
      <c r="BNQ2" s="371"/>
      <c r="BNR2" s="371"/>
      <c r="BNS2" s="371"/>
      <c r="BNT2" s="371"/>
      <c r="BNU2" s="371"/>
      <c r="BNV2" s="371"/>
      <c r="BNW2" s="371"/>
      <c r="BNX2" s="371"/>
      <c r="BNY2" s="371"/>
      <c r="BNZ2" s="371"/>
      <c r="BOA2" s="371"/>
      <c r="BOB2" s="371"/>
      <c r="BOC2" s="371"/>
      <c r="BOD2" s="371"/>
      <c r="BOE2" s="371"/>
      <c r="BOF2" s="371"/>
      <c r="BOG2" s="371"/>
      <c r="BOH2" s="371"/>
      <c r="BOI2" s="371"/>
      <c r="BOJ2" s="371"/>
      <c r="BOK2" s="371"/>
      <c r="BOL2" s="371"/>
      <c r="BOM2" s="371"/>
      <c r="BON2" s="371"/>
      <c r="BOO2" s="371"/>
      <c r="BOP2" s="371"/>
      <c r="BOQ2" s="371"/>
      <c r="BOR2" s="371"/>
      <c r="BOS2" s="371"/>
      <c r="BOT2" s="371"/>
      <c r="BOU2" s="371"/>
      <c r="BOV2" s="371"/>
      <c r="BOW2" s="371"/>
      <c r="BOX2" s="371"/>
      <c r="BOY2" s="371"/>
      <c r="BOZ2" s="371"/>
      <c r="BPA2" s="371"/>
      <c r="BPB2" s="371"/>
      <c r="BPC2" s="371"/>
      <c r="BPD2" s="371"/>
      <c r="BPE2" s="371"/>
      <c r="BPF2" s="371"/>
      <c r="BPG2" s="371"/>
      <c r="BPH2" s="371"/>
      <c r="BPI2" s="371"/>
      <c r="BPJ2" s="371"/>
      <c r="BPK2" s="371"/>
      <c r="BPL2" s="371"/>
      <c r="BPM2" s="371"/>
      <c r="BPN2" s="371"/>
      <c r="BPO2" s="371"/>
      <c r="BPP2" s="371"/>
      <c r="BPQ2" s="371"/>
      <c r="BPR2" s="371"/>
      <c r="BPS2" s="371"/>
      <c r="BPT2" s="371"/>
      <c r="BPU2" s="371"/>
      <c r="BPV2" s="371"/>
      <c r="BPW2" s="371"/>
      <c r="BPX2" s="371"/>
      <c r="BPY2" s="371"/>
      <c r="BPZ2" s="371"/>
      <c r="BQA2" s="371"/>
      <c r="BQB2" s="371"/>
      <c r="BQC2" s="371"/>
      <c r="BQD2" s="371"/>
      <c r="BQE2" s="371"/>
      <c r="BQF2" s="371"/>
      <c r="BQG2" s="371"/>
      <c r="BQH2" s="371"/>
      <c r="BQI2" s="371"/>
      <c r="BQJ2" s="371"/>
      <c r="BQK2" s="371"/>
      <c r="BQL2" s="371"/>
      <c r="BQM2" s="371"/>
      <c r="BQN2" s="371"/>
      <c r="BQO2" s="371"/>
      <c r="BQP2" s="371"/>
      <c r="BQQ2" s="371"/>
      <c r="BQR2" s="371"/>
      <c r="BQS2" s="371"/>
      <c r="BQT2" s="371"/>
      <c r="BQU2" s="371"/>
      <c r="BQV2" s="371"/>
      <c r="BQW2" s="371"/>
      <c r="BQX2" s="371"/>
      <c r="BQY2" s="371"/>
      <c r="BQZ2" s="371"/>
      <c r="BRA2" s="371"/>
      <c r="BRB2" s="371"/>
      <c r="BRC2" s="371"/>
      <c r="BRD2" s="371"/>
      <c r="BRE2" s="371"/>
      <c r="BRF2" s="371"/>
      <c r="BRG2" s="371"/>
      <c r="BRH2" s="371"/>
      <c r="BRI2" s="371"/>
      <c r="BRJ2" s="371"/>
      <c r="BRK2" s="371"/>
      <c r="BRL2" s="371"/>
      <c r="BRM2" s="371"/>
      <c r="BRN2" s="371"/>
      <c r="BRO2" s="371"/>
      <c r="BRP2" s="371"/>
      <c r="BRQ2" s="371"/>
      <c r="BRR2" s="371"/>
      <c r="BRS2" s="371"/>
      <c r="BRT2" s="371"/>
      <c r="BRU2" s="371"/>
      <c r="BRV2" s="371"/>
      <c r="BRW2" s="371"/>
      <c r="BRX2" s="371"/>
      <c r="BRY2" s="371"/>
      <c r="BRZ2" s="371"/>
      <c r="BSA2" s="371"/>
      <c r="BSB2" s="371"/>
      <c r="BSC2" s="371"/>
      <c r="BSD2" s="371"/>
      <c r="BSE2" s="371"/>
      <c r="BSF2" s="371"/>
      <c r="BSG2" s="371"/>
      <c r="BSH2" s="371"/>
      <c r="BSI2" s="371"/>
      <c r="BSJ2" s="371"/>
      <c r="BSK2" s="371"/>
      <c r="BSL2" s="371"/>
      <c r="BSM2" s="371"/>
      <c r="BSN2" s="371"/>
      <c r="BSO2" s="371"/>
      <c r="BSP2" s="371"/>
      <c r="BSQ2" s="371"/>
      <c r="BSR2" s="371"/>
      <c r="BSS2" s="371"/>
      <c r="BST2" s="371"/>
      <c r="BSU2" s="371"/>
      <c r="BSV2" s="371"/>
      <c r="BSW2" s="371"/>
      <c r="BSX2" s="371"/>
      <c r="BSY2" s="371"/>
      <c r="BSZ2" s="371"/>
      <c r="BTA2" s="371"/>
      <c r="BTB2" s="371"/>
      <c r="BTC2" s="371"/>
      <c r="BTD2" s="371"/>
      <c r="BTE2" s="371"/>
      <c r="BTF2" s="371"/>
      <c r="BTG2" s="371"/>
      <c r="BTH2" s="371"/>
      <c r="BTI2" s="371"/>
      <c r="BTJ2" s="371"/>
      <c r="BTK2" s="372"/>
    </row>
    <row r="3" spans="1:1898" s="370" customFormat="1" x14ac:dyDescent="0.25">
      <c r="A3" s="367"/>
      <c r="B3" s="368"/>
      <c r="C3" s="368"/>
      <c r="D3" s="368"/>
      <c r="E3" s="368"/>
      <c r="F3" s="368"/>
      <c r="G3" s="368"/>
      <c r="H3" s="368"/>
      <c r="I3" s="368"/>
      <c r="J3" s="368"/>
      <c r="K3" s="367"/>
      <c r="L3" s="367"/>
      <c r="M3" s="367"/>
      <c r="N3" s="367"/>
      <c r="O3" s="367"/>
      <c r="P3" s="367"/>
      <c r="Q3" s="367"/>
      <c r="R3" s="367"/>
      <c r="S3" s="367"/>
      <c r="T3" s="368"/>
      <c r="U3" s="368"/>
      <c r="V3" s="368"/>
      <c r="W3" s="368"/>
      <c r="X3" s="368"/>
      <c r="Y3" s="368"/>
      <c r="Z3" s="368"/>
      <c r="AA3" s="368"/>
      <c r="AB3" s="368"/>
      <c r="AC3" s="367"/>
      <c r="AD3" s="367"/>
      <c r="AE3" s="367"/>
      <c r="AF3" s="367"/>
      <c r="AG3" s="367"/>
      <c r="AH3" s="367"/>
      <c r="AI3" s="367"/>
      <c r="AJ3" s="367"/>
      <c r="AK3" s="367"/>
      <c r="AL3" s="368"/>
      <c r="AM3" s="368"/>
      <c r="AN3" s="368"/>
      <c r="AO3" s="368"/>
      <c r="AP3" s="368"/>
      <c r="AQ3" s="368"/>
      <c r="AR3" s="368"/>
      <c r="AS3" s="368"/>
      <c r="AT3" s="368"/>
      <c r="AU3" s="367"/>
      <c r="AV3" s="367"/>
      <c r="AW3" s="367"/>
      <c r="AX3" s="367"/>
      <c r="AY3" s="367"/>
      <c r="AZ3" s="367"/>
      <c r="BA3" s="367"/>
      <c r="BB3" s="367"/>
      <c r="BC3" s="367"/>
      <c r="BD3" s="368"/>
      <c r="BE3" s="368"/>
      <c r="BF3" s="368"/>
      <c r="BG3" s="368"/>
      <c r="BH3" s="368"/>
      <c r="BI3" s="368"/>
      <c r="BJ3" s="368"/>
      <c r="BK3" s="368"/>
      <c r="BL3" s="368"/>
      <c r="BM3" s="367"/>
      <c r="BN3" s="367"/>
      <c r="BO3" s="367"/>
      <c r="BP3" s="367"/>
      <c r="BQ3" s="367"/>
      <c r="BR3" s="367"/>
      <c r="BS3" s="367"/>
      <c r="BT3" s="367"/>
      <c r="BU3" s="367"/>
      <c r="BV3" s="368"/>
      <c r="BW3" s="368"/>
      <c r="BX3" s="368"/>
      <c r="BY3" s="368"/>
      <c r="BZ3" s="368"/>
      <c r="CA3" s="368"/>
      <c r="CB3" s="368"/>
      <c r="CC3" s="368"/>
      <c r="CD3" s="368"/>
      <c r="CE3" s="367"/>
      <c r="CF3" s="367"/>
      <c r="CG3" s="367"/>
      <c r="CH3" s="367"/>
      <c r="CI3" s="367"/>
      <c r="CJ3" s="367"/>
      <c r="CK3" s="367"/>
      <c r="CL3" s="367"/>
      <c r="CM3" s="367"/>
      <c r="CN3" s="368"/>
      <c r="CO3" s="368"/>
      <c r="CP3" s="368"/>
      <c r="CQ3" s="368"/>
      <c r="CR3" s="368"/>
      <c r="CS3" s="368"/>
      <c r="CT3" s="368"/>
      <c r="CU3" s="368"/>
      <c r="CV3" s="368"/>
      <c r="CW3" s="367"/>
      <c r="CX3" s="367"/>
      <c r="CY3" s="367"/>
      <c r="CZ3" s="367"/>
      <c r="DA3" s="367"/>
      <c r="DB3" s="367"/>
      <c r="DC3" s="367"/>
      <c r="DD3" s="367"/>
      <c r="DE3" s="367"/>
      <c r="DF3" s="394"/>
      <c r="DG3" s="394"/>
      <c r="DH3" s="394"/>
      <c r="DI3" s="394"/>
      <c r="DJ3" s="394"/>
      <c r="DK3" s="394"/>
      <c r="DL3" s="394"/>
      <c r="DM3" s="394"/>
      <c r="DN3" s="394"/>
      <c r="DO3" s="394"/>
      <c r="DP3" s="394"/>
      <c r="DQ3" s="394"/>
      <c r="DR3" s="394"/>
      <c r="DS3" s="394"/>
      <c r="DT3" s="394"/>
      <c r="DU3" s="394"/>
      <c r="DV3" s="394"/>
      <c r="DW3" s="394"/>
      <c r="DX3" s="394"/>
      <c r="DY3" s="394"/>
      <c r="DZ3" s="394"/>
      <c r="EA3" s="394"/>
      <c r="EB3" s="394"/>
      <c r="EC3" s="394"/>
      <c r="ED3" s="394"/>
      <c r="EE3" s="394"/>
      <c r="EF3" s="394"/>
      <c r="EG3" s="394"/>
      <c r="EH3" s="394"/>
      <c r="EI3" s="394"/>
      <c r="EJ3" s="394"/>
      <c r="EK3" s="394"/>
      <c r="EL3" s="394"/>
      <c r="EM3" s="394"/>
      <c r="EN3" s="394"/>
      <c r="EO3" s="394"/>
      <c r="EP3" s="394"/>
      <c r="EQ3" s="394"/>
      <c r="ER3" s="394"/>
      <c r="ES3" s="394"/>
      <c r="ET3" s="394"/>
      <c r="EU3" s="394"/>
      <c r="EV3" s="394"/>
      <c r="EW3" s="394"/>
      <c r="EX3" s="394"/>
      <c r="EY3" s="394"/>
      <c r="EZ3" s="394"/>
      <c r="FA3" s="394"/>
      <c r="FB3" s="394"/>
      <c r="FC3" s="394"/>
      <c r="FD3" s="394"/>
      <c r="FE3" s="394"/>
      <c r="FF3" s="394"/>
      <c r="FG3" s="394"/>
      <c r="FH3" s="394"/>
      <c r="FI3" s="394"/>
      <c r="FJ3" s="394"/>
      <c r="FK3" s="394"/>
      <c r="FL3" s="394"/>
      <c r="FM3" s="394"/>
      <c r="FN3" s="394"/>
      <c r="FO3" s="394"/>
      <c r="FP3" s="394"/>
      <c r="FQ3" s="394"/>
      <c r="FR3" s="394"/>
      <c r="FS3" s="394"/>
      <c r="FT3" s="394"/>
      <c r="FU3" s="394"/>
      <c r="FV3" s="394"/>
      <c r="FW3" s="394"/>
      <c r="FX3" s="394"/>
      <c r="FY3" s="394"/>
      <c r="FZ3" s="394"/>
      <c r="GA3" s="394"/>
      <c r="GB3" s="394"/>
      <c r="GC3" s="394"/>
      <c r="GD3" s="394"/>
      <c r="GE3" s="394"/>
      <c r="GF3" s="394"/>
      <c r="GG3" s="394"/>
      <c r="GH3" s="394"/>
      <c r="GI3" s="394"/>
      <c r="GJ3" s="394"/>
      <c r="GK3" s="394"/>
      <c r="GL3" s="394"/>
      <c r="GM3" s="394"/>
      <c r="GN3" s="394"/>
      <c r="GO3" s="394"/>
      <c r="GP3" s="394"/>
      <c r="GQ3" s="394"/>
      <c r="GR3" s="394"/>
      <c r="GS3" s="394"/>
      <c r="GT3" s="394"/>
      <c r="GU3" s="394"/>
      <c r="GV3" s="394"/>
      <c r="GW3" s="394"/>
      <c r="GX3" s="394"/>
      <c r="GY3" s="394"/>
      <c r="GZ3" s="394"/>
      <c r="HA3" s="394"/>
      <c r="HB3" s="394"/>
      <c r="HC3" s="394"/>
      <c r="HD3" s="394"/>
      <c r="HE3" s="394"/>
      <c r="HF3" s="394"/>
      <c r="HG3" s="394"/>
      <c r="HH3" s="394"/>
      <c r="HI3" s="394"/>
      <c r="HJ3" s="394"/>
      <c r="HK3" s="394"/>
      <c r="HL3" s="394"/>
      <c r="HM3" s="394"/>
      <c r="HN3" s="394"/>
      <c r="HO3" s="394"/>
      <c r="HP3" s="394"/>
      <c r="HQ3" s="394"/>
      <c r="HR3" s="394"/>
      <c r="HS3" s="394"/>
      <c r="HT3" s="394"/>
      <c r="HU3" s="394"/>
      <c r="HV3" s="394"/>
      <c r="HW3" s="394"/>
      <c r="HX3" s="366"/>
      <c r="HY3" s="366"/>
      <c r="HZ3" s="366"/>
      <c r="IA3" s="366"/>
      <c r="IB3" s="388"/>
      <c r="IC3" s="371"/>
      <c r="ID3" s="371"/>
      <c r="IE3" s="371"/>
      <c r="IF3" s="371"/>
      <c r="IG3" s="371"/>
      <c r="IH3" s="371"/>
      <c r="II3" s="371"/>
      <c r="IJ3" s="371"/>
      <c r="IK3" s="371"/>
      <c r="IL3" s="371"/>
      <c r="IM3" s="371"/>
      <c r="IN3" s="371"/>
      <c r="IO3" s="371"/>
      <c r="IP3" s="371"/>
      <c r="IQ3" s="371"/>
      <c r="IR3" s="371"/>
      <c r="IS3" s="371"/>
      <c r="IT3" s="371"/>
      <c r="IU3" s="371"/>
      <c r="IV3" s="371"/>
      <c r="IW3" s="371"/>
      <c r="IX3" s="371"/>
      <c r="IY3" s="371"/>
      <c r="IZ3" s="371"/>
      <c r="JA3" s="371"/>
      <c r="JB3" s="371"/>
      <c r="JC3" s="371"/>
      <c r="JD3" s="371"/>
      <c r="JE3" s="371"/>
      <c r="JF3" s="371"/>
      <c r="JG3" s="371"/>
      <c r="JH3" s="371"/>
      <c r="JI3" s="371"/>
      <c r="JJ3" s="371"/>
      <c r="JK3" s="371"/>
      <c r="JL3" s="371"/>
      <c r="JM3" s="371"/>
      <c r="JN3" s="371"/>
      <c r="JO3" s="371"/>
      <c r="JP3" s="371"/>
      <c r="JQ3" s="371"/>
      <c r="JR3" s="371"/>
      <c r="JS3" s="371"/>
      <c r="JT3" s="371"/>
      <c r="JU3" s="371"/>
      <c r="JV3" s="371"/>
      <c r="JW3" s="371"/>
      <c r="JX3" s="371"/>
      <c r="JY3" s="371"/>
      <c r="JZ3" s="371"/>
      <c r="KA3" s="371"/>
      <c r="KB3" s="371"/>
      <c r="KC3" s="371"/>
      <c r="KD3" s="371"/>
      <c r="KE3" s="371"/>
      <c r="KF3" s="371"/>
      <c r="KG3" s="371"/>
      <c r="KH3" s="371"/>
      <c r="KI3" s="371"/>
      <c r="KJ3" s="371"/>
      <c r="KK3" s="371"/>
      <c r="KL3" s="371"/>
      <c r="KM3" s="371"/>
      <c r="KN3" s="371"/>
      <c r="KO3" s="371"/>
      <c r="KP3" s="371"/>
      <c r="KQ3" s="371"/>
      <c r="KR3" s="371"/>
      <c r="KS3" s="371"/>
      <c r="KT3" s="371"/>
      <c r="KU3" s="371"/>
      <c r="KV3" s="371"/>
      <c r="KW3" s="371"/>
      <c r="KX3" s="371"/>
      <c r="KY3" s="371"/>
      <c r="KZ3" s="371"/>
      <c r="LA3" s="371"/>
      <c r="LB3" s="371"/>
      <c r="LC3" s="371"/>
      <c r="LD3" s="371"/>
      <c r="LE3" s="371"/>
      <c r="LF3" s="371"/>
      <c r="LG3" s="371"/>
      <c r="LH3" s="371"/>
      <c r="LI3" s="371"/>
      <c r="LJ3" s="371"/>
      <c r="LK3" s="371"/>
      <c r="LL3" s="371"/>
      <c r="LM3" s="371"/>
      <c r="LN3" s="371"/>
      <c r="LO3" s="371"/>
      <c r="LP3" s="371"/>
      <c r="LQ3" s="371"/>
      <c r="LR3" s="371"/>
      <c r="LS3" s="371"/>
      <c r="LT3" s="371"/>
      <c r="LU3" s="371"/>
      <c r="LV3" s="371"/>
      <c r="LW3" s="371"/>
      <c r="LX3" s="371"/>
      <c r="LY3" s="371"/>
      <c r="LZ3" s="371"/>
      <c r="MA3" s="371"/>
      <c r="MB3" s="371"/>
      <c r="MC3" s="371"/>
      <c r="MD3" s="371"/>
      <c r="ME3" s="371"/>
      <c r="MF3" s="371"/>
      <c r="MG3" s="371"/>
      <c r="MH3" s="371"/>
      <c r="MI3" s="371"/>
      <c r="MJ3" s="371"/>
      <c r="MK3" s="371"/>
      <c r="ML3" s="371"/>
      <c r="MM3" s="371"/>
      <c r="MN3" s="371"/>
      <c r="MO3" s="371"/>
      <c r="MP3" s="371"/>
      <c r="MQ3" s="371"/>
      <c r="MR3" s="371"/>
      <c r="MS3" s="371"/>
      <c r="MT3" s="371"/>
      <c r="MU3" s="371"/>
      <c r="MV3" s="371"/>
      <c r="MW3" s="371"/>
      <c r="MX3" s="371"/>
      <c r="MY3" s="371"/>
      <c r="MZ3" s="371"/>
      <c r="NA3" s="371"/>
      <c r="NB3" s="371"/>
      <c r="NC3" s="371"/>
      <c r="ND3" s="371"/>
      <c r="NE3" s="371"/>
      <c r="NF3" s="371"/>
      <c r="NG3" s="371"/>
      <c r="NH3" s="371"/>
      <c r="NI3" s="371"/>
      <c r="NJ3" s="371"/>
      <c r="NK3" s="371"/>
      <c r="NL3" s="371"/>
      <c r="NM3" s="371"/>
      <c r="NN3" s="371"/>
      <c r="NO3" s="371"/>
      <c r="NP3" s="371"/>
      <c r="NQ3" s="371"/>
      <c r="NR3" s="371"/>
      <c r="NS3" s="371"/>
      <c r="NT3" s="371"/>
      <c r="NU3" s="371"/>
      <c r="NV3" s="371"/>
      <c r="NW3" s="371"/>
      <c r="NX3" s="371"/>
      <c r="NY3" s="371"/>
      <c r="NZ3" s="371"/>
      <c r="OA3" s="371"/>
      <c r="OB3" s="371"/>
      <c r="OC3" s="371"/>
      <c r="OD3" s="371"/>
      <c r="OE3" s="371"/>
      <c r="OF3" s="371"/>
      <c r="OG3" s="371"/>
      <c r="OH3" s="371"/>
      <c r="OI3" s="371"/>
      <c r="OJ3" s="371"/>
      <c r="OK3" s="371"/>
      <c r="OL3" s="371"/>
      <c r="OM3" s="371"/>
      <c r="ON3" s="371"/>
      <c r="OO3" s="371"/>
      <c r="OP3" s="371"/>
      <c r="OQ3" s="371"/>
      <c r="OR3" s="371"/>
      <c r="OS3" s="371"/>
      <c r="OT3" s="371"/>
      <c r="OU3" s="371"/>
      <c r="OV3" s="371"/>
      <c r="OW3" s="371"/>
      <c r="OX3" s="371"/>
      <c r="OY3" s="371"/>
      <c r="OZ3" s="371"/>
      <c r="PA3" s="371"/>
      <c r="PB3" s="371"/>
      <c r="PC3" s="371"/>
      <c r="PD3" s="371"/>
      <c r="PE3" s="371"/>
      <c r="PF3" s="371"/>
      <c r="PG3" s="371"/>
      <c r="PH3" s="371"/>
      <c r="PI3" s="371"/>
      <c r="PJ3" s="371"/>
      <c r="PK3" s="371"/>
      <c r="PL3" s="371"/>
      <c r="PM3" s="371"/>
      <c r="PN3" s="371"/>
      <c r="PO3" s="371"/>
      <c r="PP3" s="371"/>
      <c r="PQ3" s="371"/>
      <c r="PR3" s="371"/>
      <c r="PS3" s="371"/>
      <c r="PT3" s="371"/>
      <c r="PU3" s="371"/>
      <c r="PV3" s="371"/>
      <c r="PW3" s="371"/>
      <c r="PX3" s="371"/>
      <c r="PY3" s="371"/>
      <c r="PZ3" s="371"/>
      <c r="QA3" s="371"/>
      <c r="QB3" s="371"/>
      <c r="QC3" s="371"/>
      <c r="QD3" s="371"/>
      <c r="QE3" s="371"/>
      <c r="QF3" s="371"/>
      <c r="QG3" s="371"/>
      <c r="QH3" s="371"/>
      <c r="QI3" s="371"/>
      <c r="QJ3" s="371"/>
      <c r="QK3" s="371"/>
      <c r="QL3" s="371"/>
      <c r="QM3" s="371"/>
      <c r="QN3" s="371"/>
      <c r="QO3" s="371"/>
      <c r="QP3" s="371"/>
      <c r="QQ3" s="371"/>
      <c r="QR3" s="371"/>
      <c r="QS3" s="371"/>
      <c r="QT3" s="371"/>
      <c r="QU3" s="371"/>
      <c r="QV3" s="371"/>
      <c r="QW3" s="371"/>
      <c r="QX3" s="371"/>
      <c r="QY3" s="371"/>
      <c r="QZ3" s="371"/>
      <c r="RA3" s="371"/>
      <c r="RB3" s="371"/>
      <c r="RC3" s="371"/>
      <c r="RD3" s="371"/>
      <c r="RE3" s="371"/>
      <c r="RF3" s="371"/>
      <c r="RG3" s="371"/>
      <c r="RH3" s="371"/>
      <c r="RI3" s="371"/>
      <c r="RJ3" s="371"/>
      <c r="RK3" s="371"/>
      <c r="RL3" s="371"/>
      <c r="RM3" s="371"/>
      <c r="RN3" s="371"/>
      <c r="RO3" s="371"/>
      <c r="RP3" s="371"/>
      <c r="RQ3" s="371"/>
      <c r="RR3" s="371"/>
      <c r="RS3" s="371"/>
      <c r="RT3" s="371"/>
      <c r="RU3" s="371"/>
      <c r="RV3" s="371"/>
      <c r="RW3" s="371"/>
      <c r="RX3" s="371"/>
      <c r="RY3" s="371"/>
      <c r="RZ3" s="371"/>
      <c r="SA3" s="371"/>
      <c r="SB3" s="371"/>
      <c r="SC3" s="371"/>
      <c r="SD3" s="371"/>
      <c r="SE3" s="371"/>
      <c r="SF3" s="371"/>
      <c r="SG3" s="371"/>
      <c r="SH3" s="371"/>
      <c r="SI3" s="371"/>
      <c r="SJ3" s="371"/>
      <c r="SK3" s="371"/>
      <c r="SL3" s="371"/>
      <c r="SM3" s="371"/>
      <c r="SN3" s="371"/>
      <c r="SO3" s="371"/>
      <c r="SP3" s="371"/>
      <c r="SQ3" s="371"/>
      <c r="SR3" s="371"/>
      <c r="SS3" s="371"/>
      <c r="ST3" s="371"/>
      <c r="SU3" s="371"/>
      <c r="SV3" s="371"/>
      <c r="SW3" s="371"/>
      <c r="SX3" s="371"/>
      <c r="SY3" s="371"/>
      <c r="SZ3" s="371"/>
      <c r="TA3" s="371"/>
      <c r="TB3" s="371"/>
      <c r="TC3" s="371"/>
      <c r="TD3" s="371"/>
      <c r="TE3" s="371"/>
      <c r="TF3" s="371"/>
      <c r="TG3" s="371"/>
      <c r="TH3" s="371"/>
      <c r="TI3" s="371"/>
      <c r="TJ3" s="371"/>
      <c r="TK3" s="371"/>
      <c r="TL3" s="371"/>
      <c r="TM3" s="371"/>
      <c r="TN3" s="371"/>
      <c r="TO3" s="371"/>
      <c r="TP3" s="371"/>
      <c r="TQ3" s="371"/>
      <c r="TR3" s="371"/>
      <c r="TS3" s="371"/>
      <c r="TT3" s="371"/>
      <c r="TU3" s="371"/>
      <c r="TV3" s="371"/>
      <c r="TW3" s="371"/>
      <c r="TX3" s="371"/>
      <c r="TY3" s="371"/>
      <c r="TZ3" s="371"/>
      <c r="UA3" s="371"/>
      <c r="UB3" s="371"/>
      <c r="UC3" s="371"/>
      <c r="UD3" s="371"/>
      <c r="UE3" s="371"/>
      <c r="UF3" s="371"/>
      <c r="UG3" s="371"/>
      <c r="UH3" s="371"/>
      <c r="UI3" s="371"/>
      <c r="UJ3" s="371"/>
      <c r="UK3" s="371"/>
      <c r="UL3" s="371"/>
      <c r="UM3" s="371"/>
      <c r="UN3" s="371"/>
      <c r="UO3" s="371"/>
      <c r="UP3" s="371"/>
      <c r="UQ3" s="371"/>
      <c r="UR3" s="371"/>
      <c r="US3" s="371"/>
      <c r="UT3" s="371"/>
      <c r="UU3" s="371"/>
      <c r="UV3" s="371"/>
      <c r="UW3" s="371"/>
      <c r="UX3" s="371"/>
      <c r="UY3" s="371"/>
      <c r="UZ3" s="371"/>
      <c r="VA3" s="371"/>
      <c r="VB3" s="371"/>
      <c r="VC3" s="371"/>
      <c r="VD3" s="371"/>
      <c r="VE3" s="371"/>
      <c r="VF3" s="371"/>
      <c r="VG3" s="371"/>
      <c r="VH3" s="371"/>
      <c r="VI3" s="371"/>
      <c r="VJ3" s="371"/>
      <c r="VK3" s="371"/>
      <c r="VL3" s="371"/>
      <c r="VM3" s="371"/>
      <c r="VN3" s="371"/>
      <c r="VO3" s="371"/>
      <c r="VP3" s="371"/>
      <c r="VQ3" s="371"/>
      <c r="VR3" s="371"/>
      <c r="VS3" s="371"/>
      <c r="VT3" s="371"/>
      <c r="VU3" s="371"/>
      <c r="VV3" s="371"/>
      <c r="VW3" s="371"/>
      <c r="VX3" s="371"/>
      <c r="VY3" s="371"/>
      <c r="VZ3" s="371"/>
      <c r="WA3" s="371"/>
      <c r="WB3" s="371"/>
      <c r="WC3" s="371"/>
      <c r="WD3" s="371"/>
      <c r="WE3" s="371"/>
      <c r="WF3" s="371"/>
      <c r="WG3" s="371"/>
      <c r="WH3" s="371"/>
      <c r="WI3" s="371"/>
      <c r="WJ3" s="371"/>
      <c r="WK3" s="371"/>
      <c r="WL3" s="371"/>
      <c r="WM3" s="371"/>
      <c r="WN3" s="371"/>
      <c r="WO3" s="371"/>
      <c r="WP3" s="371"/>
      <c r="WQ3" s="371"/>
      <c r="WR3" s="371"/>
      <c r="WS3" s="371"/>
      <c r="WT3" s="371"/>
      <c r="WU3" s="371"/>
      <c r="WV3" s="371"/>
      <c r="WW3" s="371"/>
      <c r="WX3" s="371"/>
      <c r="WY3" s="371"/>
      <c r="WZ3" s="371"/>
      <c r="XA3" s="371"/>
      <c r="XB3" s="371"/>
      <c r="XC3" s="371"/>
      <c r="XD3" s="371"/>
      <c r="XE3" s="371"/>
      <c r="XF3" s="371"/>
      <c r="XG3" s="371"/>
      <c r="XH3" s="371"/>
      <c r="XI3" s="371"/>
      <c r="XJ3" s="371"/>
      <c r="XK3" s="371"/>
      <c r="XL3" s="371"/>
      <c r="XM3" s="371"/>
      <c r="XN3" s="371"/>
      <c r="XO3" s="371"/>
      <c r="XP3" s="371"/>
      <c r="XQ3" s="371"/>
      <c r="XR3" s="371"/>
      <c r="XS3" s="371"/>
      <c r="XT3" s="371"/>
      <c r="XU3" s="371"/>
      <c r="XV3" s="371"/>
      <c r="XW3" s="371"/>
      <c r="XX3" s="371"/>
      <c r="XY3" s="371"/>
      <c r="XZ3" s="371"/>
      <c r="YA3" s="371"/>
      <c r="YB3" s="371"/>
      <c r="YC3" s="371"/>
      <c r="YD3" s="371"/>
      <c r="YE3" s="371"/>
      <c r="YF3" s="371"/>
      <c r="YG3" s="371"/>
      <c r="YH3" s="371"/>
      <c r="YI3" s="371"/>
      <c r="YJ3" s="371"/>
      <c r="YK3" s="371"/>
      <c r="YL3" s="371"/>
      <c r="YM3" s="371"/>
      <c r="YN3" s="371"/>
      <c r="YO3" s="371"/>
      <c r="YP3" s="371"/>
      <c r="YQ3" s="371"/>
      <c r="YR3" s="371"/>
      <c r="YS3" s="371"/>
      <c r="YT3" s="371"/>
      <c r="YU3" s="371"/>
      <c r="YV3" s="371"/>
      <c r="YW3" s="371"/>
      <c r="YX3" s="371"/>
      <c r="YY3" s="371"/>
      <c r="YZ3" s="371"/>
      <c r="ZA3" s="371"/>
      <c r="ZB3" s="371"/>
      <c r="ZC3" s="371"/>
      <c r="ZD3" s="371"/>
      <c r="ZE3" s="371"/>
      <c r="ZF3" s="371"/>
      <c r="ZG3" s="371"/>
      <c r="ZH3" s="371"/>
      <c r="ZI3" s="371"/>
      <c r="ZJ3" s="371"/>
      <c r="ZK3" s="371"/>
      <c r="ZL3" s="371"/>
      <c r="ZM3" s="371"/>
      <c r="ZN3" s="371"/>
      <c r="ZO3" s="371"/>
      <c r="ZP3" s="371"/>
      <c r="ZQ3" s="371"/>
      <c r="ZR3" s="371"/>
      <c r="ZS3" s="371"/>
      <c r="ZT3" s="371"/>
      <c r="ZU3" s="371"/>
      <c r="ZV3" s="371"/>
      <c r="ZW3" s="371"/>
      <c r="ZX3" s="371"/>
      <c r="ZY3" s="371"/>
      <c r="ZZ3" s="371"/>
      <c r="AAA3" s="371"/>
      <c r="AAB3" s="371"/>
      <c r="AAC3" s="371"/>
      <c r="AAD3" s="371"/>
      <c r="AAE3" s="371"/>
      <c r="AAF3" s="371"/>
      <c r="AAG3" s="371"/>
      <c r="AAH3" s="371"/>
      <c r="AAI3" s="371"/>
      <c r="AAJ3" s="371"/>
      <c r="AAK3" s="371"/>
      <c r="AAL3" s="371"/>
      <c r="AAM3" s="371"/>
      <c r="AAN3" s="371"/>
      <c r="AAO3" s="371"/>
      <c r="AAP3" s="371"/>
      <c r="AAQ3" s="371"/>
      <c r="AAR3" s="371"/>
      <c r="AAS3" s="371"/>
      <c r="AAT3" s="371"/>
      <c r="AAU3" s="371"/>
      <c r="AAV3" s="371"/>
      <c r="AAW3" s="371"/>
      <c r="AAX3" s="371"/>
      <c r="AAY3" s="371"/>
      <c r="AAZ3" s="371"/>
      <c r="ABA3" s="371"/>
      <c r="ABB3" s="371"/>
      <c r="ABC3" s="371"/>
      <c r="ABD3" s="371"/>
      <c r="ABE3" s="371"/>
      <c r="ABF3" s="371"/>
      <c r="ABG3" s="371"/>
      <c r="ABH3" s="371"/>
      <c r="ABI3" s="371"/>
      <c r="ABJ3" s="371"/>
      <c r="ABK3" s="371"/>
      <c r="ABL3" s="371"/>
      <c r="ABM3" s="371"/>
      <c r="ABN3" s="371"/>
      <c r="ABO3" s="371"/>
      <c r="ABP3" s="371"/>
      <c r="ABQ3" s="371"/>
      <c r="ABR3" s="371"/>
      <c r="ABS3" s="371"/>
      <c r="ABT3" s="371"/>
      <c r="ABU3" s="371"/>
      <c r="ABV3" s="371"/>
      <c r="ABW3" s="371"/>
      <c r="ABX3" s="371"/>
      <c r="ABY3" s="371"/>
      <c r="ABZ3" s="371"/>
      <c r="ACA3" s="371"/>
      <c r="ACB3" s="371"/>
      <c r="ACC3" s="371"/>
      <c r="ACD3" s="371"/>
      <c r="ACE3" s="371"/>
      <c r="ACF3" s="371"/>
      <c r="ACG3" s="371"/>
      <c r="ACH3" s="371"/>
      <c r="ACI3" s="371"/>
      <c r="ACJ3" s="371"/>
      <c r="ACK3" s="371"/>
      <c r="ACL3" s="371"/>
      <c r="ACM3" s="371"/>
      <c r="ACN3" s="371"/>
      <c r="ACO3" s="371"/>
      <c r="ACP3" s="371"/>
      <c r="ACQ3" s="371"/>
      <c r="ACR3" s="371"/>
      <c r="ACS3" s="371"/>
      <c r="ACT3" s="371"/>
      <c r="ACU3" s="371"/>
      <c r="ACV3" s="371"/>
      <c r="ACW3" s="371"/>
      <c r="ACX3" s="371"/>
      <c r="ACY3" s="371"/>
      <c r="ACZ3" s="371"/>
      <c r="ADA3" s="371"/>
      <c r="ADB3" s="371"/>
      <c r="ADC3" s="371"/>
      <c r="ADD3" s="371"/>
      <c r="ADE3" s="371"/>
      <c r="ADF3" s="371"/>
      <c r="ADG3" s="371"/>
      <c r="ADH3" s="371"/>
      <c r="ADI3" s="371"/>
      <c r="ADJ3" s="371"/>
      <c r="ADK3" s="371"/>
      <c r="ADL3" s="371"/>
      <c r="ADM3" s="371"/>
      <c r="ADN3" s="371"/>
      <c r="ADO3" s="371"/>
      <c r="ADP3" s="371"/>
      <c r="ADQ3" s="371"/>
      <c r="ADR3" s="371"/>
      <c r="ADS3" s="371"/>
      <c r="ADT3" s="371"/>
      <c r="ADU3" s="371"/>
      <c r="ADV3" s="371"/>
      <c r="ADW3" s="371"/>
      <c r="ADX3" s="371"/>
      <c r="ADY3" s="371"/>
      <c r="ADZ3" s="371"/>
      <c r="AEA3" s="371"/>
      <c r="AEB3" s="371"/>
      <c r="AEC3" s="371"/>
      <c r="AED3" s="371"/>
      <c r="AEE3" s="371"/>
      <c r="AEF3" s="371"/>
      <c r="AEG3" s="371"/>
      <c r="AEH3" s="371"/>
      <c r="AEI3" s="371"/>
      <c r="AEJ3" s="371"/>
      <c r="AEK3" s="371"/>
      <c r="AEL3" s="371"/>
      <c r="AEM3" s="371"/>
      <c r="AEN3" s="371"/>
      <c r="AEO3" s="371"/>
      <c r="AEP3" s="371"/>
      <c r="AEQ3" s="371"/>
      <c r="AER3" s="371"/>
      <c r="AES3" s="371"/>
      <c r="AET3" s="371"/>
      <c r="AEU3" s="371"/>
      <c r="AEV3" s="371"/>
      <c r="AEW3" s="371"/>
      <c r="AEX3" s="371"/>
      <c r="AEY3" s="371"/>
      <c r="AEZ3" s="371"/>
      <c r="AFA3" s="371"/>
      <c r="AFB3" s="371"/>
      <c r="AFC3" s="371"/>
      <c r="AFD3" s="371"/>
      <c r="AFE3" s="371"/>
      <c r="AFF3" s="371"/>
      <c r="AFG3" s="371"/>
      <c r="AFH3" s="371"/>
      <c r="AFI3" s="371"/>
      <c r="AFJ3" s="371"/>
      <c r="AFK3" s="371"/>
      <c r="AFL3" s="371"/>
      <c r="AFM3" s="371"/>
      <c r="AFN3" s="371"/>
      <c r="AFO3" s="371"/>
      <c r="AFP3" s="371"/>
      <c r="AFQ3" s="371"/>
      <c r="AFR3" s="371"/>
      <c r="AFS3" s="371"/>
      <c r="AFT3" s="371"/>
      <c r="AFU3" s="371"/>
      <c r="AFV3" s="371"/>
      <c r="AFW3" s="371"/>
      <c r="AFX3" s="371"/>
      <c r="AFY3" s="371"/>
      <c r="AFZ3" s="371"/>
      <c r="AGA3" s="371"/>
      <c r="AGB3" s="371"/>
      <c r="AGC3" s="371"/>
      <c r="AGD3" s="371"/>
      <c r="AGE3" s="371"/>
      <c r="AGF3" s="371"/>
      <c r="AGG3" s="371"/>
      <c r="AGH3" s="371"/>
      <c r="AGI3" s="371"/>
      <c r="AGJ3" s="371"/>
      <c r="AGK3" s="371"/>
      <c r="AGL3" s="371"/>
      <c r="AGM3" s="371"/>
      <c r="AGN3" s="371"/>
      <c r="AGO3" s="371"/>
      <c r="AGP3" s="371"/>
      <c r="AGQ3" s="371"/>
      <c r="AGR3" s="371"/>
      <c r="AGS3" s="371"/>
      <c r="AGT3" s="371"/>
      <c r="AGU3" s="371"/>
      <c r="AGV3" s="371"/>
      <c r="AGW3" s="371"/>
      <c r="AGX3" s="371"/>
      <c r="AGY3" s="371"/>
      <c r="AGZ3" s="371"/>
      <c r="AHA3" s="371"/>
      <c r="AHB3" s="371"/>
      <c r="AHC3" s="371"/>
      <c r="AHD3" s="371"/>
      <c r="AHE3" s="371"/>
      <c r="AHF3" s="371"/>
      <c r="AHG3" s="371"/>
      <c r="AHH3" s="371"/>
      <c r="AHI3" s="371"/>
      <c r="AHJ3" s="371"/>
      <c r="AHK3" s="371"/>
      <c r="AHL3" s="371"/>
      <c r="AHM3" s="371"/>
      <c r="AHN3" s="371"/>
      <c r="AHO3" s="371"/>
      <c r="AHP3" s="371"/>
      <c r="AHQ3" s="371"/>
      <c r="AHR3" s="371"/>
      <c r="AHS3" s="371"/>
      <c r="AHT3" s="371"/>
      <c r="AHU3" s="371"/>
      <c r="AHV3" s="371"/>
      <c r="AHW3" s="371"/>
      <c r="AHX3" s="371"/>
      <c r="AHY3" s="371"/>
      <c r="AHZ3" s="371"/>
      <c r="AIA3" s="371"/>
      <c r="AIB3" s="371"/>
      <c r="AIC3" s="371"/>
      <c r="AID3" s="371"/>
      <c r="AIE3" s="371"/>
      <c r="AIF3" s="371"/>
      <c r="AIG3" s="371"/>
      <c r="AIH3" s="371"/>
      <c r="AII3" s="371"/>
      <c r="AIJ3" s="371"/>
      <c r="AIK3" s="371"/>
      <c r="AIL3" s="371"/>
      <c r="AIM3" s="371"/>
      <c r="AIN3" s="371"/>
      <c r="AIO3" s="371"/>
      <c r="AIP3" s="371"/>
      <c r="AIQ3" s="371"/>
      <c r="AIR3" s="371"/>
      <c r="AIS3" s="371"/>
      <c r="AIT3" s="371"/>
      <c r="AIU3" s="371"/>
      <c r="AIV3" s="371"/>
      <c r="AIW3" s="371"/>
      <c r="AIX3" s="371"/>
      <c r="AIY3" s="371"/>
      <c r="AIZ3" s="371"/>
      <c r="AJA3" s="371"/>
      <c r="AJB3" s="371"/>
      <c r="AJC3" s="371"/>
      <c r="AJD3" s="371"/>
      <c r="AJE3" s="371"/>
      <c r="AJF3" s="371"/>
      <c r="AJG3" s="371"/>
      <c r="AJH3" s="371"/>
      <c r="AJI3" s="371"/>
      <c r="AJJ3" s="371"/>
      <c r="AJK3" s="371"/>
      <c r="AJL3" s="371"/>
      <c r="AJM3" s="371"/>
      <c r="AJN3" s="371"/>
      <c r="AJO3" s="371"/>
      <c r="AJP3" s="371"/>
      <c r="AJQ3" s="371"/>
      <c r="AJR3" s="371"/>
      <c r="AJS3" s="371"/>
      <c r="AJT3" s="371"/>
      <c r="AJU3" s="371"/>
      <c r="AJV3" s="371"/>
      <c r="AJW3" s="371"/>
      <c r="AJX3" s="371"/>
      <c r="AJY3" s="371"/>
      <c r="AJZ3" s="371"/>
      <c r="AKA3" s="371"/>
      <c r="AKB3" s="371"/>
      <c r="AKC3" s="371"/>
      <c r="AKD3" s="371"/>
      <c r="AKE3" s="371"/>
      <c r="AKF3" s="371"/>
      <c r="AKG3" s="371"/>
      <c r="AKH3" s="371"/>
      <c r="AKI3" s="371"/>
      <c r="AKJ3" s="371"/>
      <c r="AKK3" s="371"/>
      <c r="AKL3" s="371"/>
      <c r="AKM3" s="371"/>
      <c r="AKN3" s="371"/>
      <c r="AKO3" s="371"/>
      <c r="AKP3" s="371"/>
      <c r="AKQ3" s="371"/>
      <c r="AKR3" s="371"/>
      <c r="AKS3" s="371"/>
      <c r="AKT3" s="371"/>
      <c r="AKU3" s="371"/>
      <c r="AKV3" s="371"/>
      <c r="AKW3" s="371"/>
      <c r="AKX3" s="371"/>
      <c r="AKY3" s="371"/>
      <c r="AKZ3" s="371"/>
      <c r="ALA3" s="371"/>
      <c r="ALB3" s="371"/>
      <c r="ALC3" s="371"/>
      <c r="ALD3" s="371"/>
      <c r="ALE3" s="371"/>
      <c r="ALF3" s="371"/>
      <c r="ALG3" s="371"/>
      <c r="ALH3" s="371"/>
      <c r="ALI3" s="371"/>
      <c r="ALJ3" s="371"/>
      <c r="ALK3" s="371"/>
      <c r="ALL3" s="371"/>
      <c r="ALM3" s="371"/>
      <c r="ALN3" s="371"/>
      <c r="ALO3" s="371"/>
      <c r="ALP3" s="371"/>
      <c r="ALQ3" s="371"/>
      <c r="ALR3" s="371"/>
      <c r="ALS3" s="371"/>
      <c r="ALT3" s="371"/>
      <c r="ALU3" s="371"/>
      <c r="ALV3" s="371"/>
      <c r="ALW3" s="371"/>
      <c r="ALX3" s="371"/>
      <c r="ALY3" s="371"/>
      <c r="ALZ3" s="371"/>
      <c r="AMA3" s="371"/>
      <c r="AMB3" s="371"/>
      <c r="AMC3" s="371"/>
      <c r="AMD3" s="371"/>
      <c r="AME3" s="371"/>
      <c r="AMF3" s="371"/>
      <c r="AMG3" s="371"/>
      <c r="AMH3" s="371"/>
      <c r="AMI3" s="371"/>
      <c r="AMJ3" s="371"/>
      <c r="AMK3" s="371"/>
      <c r="AML3" s="371"/>
      <c r="AMM3" s="371"/>
      <c r="AMN3" s="371"/>
      <c r="AMO3" s="371"/>
      <c r="AMP3" s="371"/>
      <c r="AMQ3" s="371"/>
      <c r="AMR3" s="371"/>
      <c r="AMS3" s="371"/>
      <c r="AMT3" s="371"/>
      <c r="AMU3" s="371"/>
      <c r="AMV3" s="371"/>
      <c r="AMW3" s="371"/>
      <c r="AMX3" s="371"/>
      <c r="AMY3" s="371"/>
      <c r="AMZ3" s="371"/>
      <c r="ANA3" s="371"/>
      <c r="ANB3" s="371"/>
      <c r="ANC3" s="371"/>
      <c r="AND3" s="371"/>
      <c r="ANE3" s="371"/>
      <c r="ANF3" s="371"/>
      <c r="ANG3" s="371"/>
      <c r="ANH3" s="371"/>
      <c r="ANI3" s="371"/>
      <c r="ANJ3" s="371"/>
      <c r="ANK3" s="371"/>
      <c r="ANL3" s="371"/>
      <c r="ANM3" s="371"/>
      <c r="ANN3" s="371"/>
      <c r="ANO3" s="371"/>
      <c r="ANP3" s="371"/>
      <c r="ANQ3" s="371"/>
      <c r="ANR3" s="371"/>
      <c r="ANS3" s="371"/>
      <c r="ANT3" s="371"/>
      <c r="ANU3" s="371"/>
      <c r="ANV3" s="371"/>
      <c r="ANW3" s="371"/>
      <c r="ANX3" s="371"/>
      <c r="ANY3" s="371"/>
      <c r="ANZ3" s="371"/>
      <c r="AOA3" s="371"/>
      <c r="AOB3" s="371"/>
      <c r="AOC3" s="371"/>
      <c r="AOD3" s="371"/>
      <c r="AOE3" s="371"/>
      <c r="AOF3" s="371"/>
      <c r="AOG3" s="371"/>
      <c r="AOH3" s="371"/>
      <c r="AOI3" s="371"/>
      <c r="AOJ3" s="371"/>
      <c r="AOK3" s="371"/>
      <c r="AOL3" s="371"/>
      <c r="AOM3" s="371"/>
      <c r="AON3" s="371"/>
      <c r="AOO3" s="371"/>
      <c r="AOP3" s="371"/>
      <c r="AOQ3" s="371"/>
      <c r="AOR3" s="371"/>
      <c r="AOS3" s="371"/>
      <c r="AOT3" s="371"/>
      <c r="AOU3" s="371"/>
      <c r="AOV3" s="371"/>
      <c r="AOW3" s="371"/>
      <c r="AOX3" s="371"/>
      <c r="AOY3" s="371"/>
      <c r="AOZ3" s="371"/>
      <c r="APA3" s="371"/>
      <c r="APB3" s="371"/>
      <c r="APC3" s="371"/>
      <c r="APD3" s="371"/>
      <c r="APE3" s="371"/>
      <c r="APF3" s="371"/>
      <c r="APG3" s="371"/>
      <c r="APH3" s="371"/>
      <c r="API3" s="371"/>
      <c r="APJ3" s="371"/>
      <c r="APK3" s="371"/>
      <c r="APL3" s="371"/>
      <c r="APM3" s="371"/>
      <c r="APN3" s="371"/>
      <c r="APO3" s="371"/>
      <c r="APP3" s="371"/>
      <c r="APQ3" s="371"/>
      <c r="APR3" s="371"/>
      <c r="APS3" s="371"/>
      <c r="APT3" s="371"/>
      <c r="APU3" s="371"/>
      <c r="APV3" s="371"/>
      <c r="APW3" s="371"/>
      <c r="APX3" s="371"/>
      <c r="APY3" s="371"/>
      <c r="APZ3" s="371"/>
      <c r="AQA3" s="371"/>
      <c r="AQB3" s="371"/>
      <c r="AQC3" s="371"/>
      <c r="AQD3" s="371"/>
      <c r="AQE3" s="371"/>
      <c r="AQF3" s="371"/>
      <c r="AQG3" s="371"/>
      <c r="AQH3" s="371"/>
      <c r="AQI3" s="371"/>
      <c r="AQJ3" s="371"/>
      <c r="AQK3" s="371"/>
      <c r="AQL3" s="371"/>
      <c r="AQM3" s="371"/>
      <c r="AQN3" s="371"/>
      <c r="AQO3" s="371"/>
      <c r="AQP3" s="371"/>
      <c r="AQQ3" s="371"/>
      <c r="AQR3" s="371"/>
      <c r="AQS3" s="371"/>
      <c r="AQT3" s="371"/>
      <c r="AQU3" s="371"/>
      <c r="AQV3" s="371"/>
      <c r="AQW3" s="371"/>
      <c r="AQX3" s="371"/>
      <c r="AQY3" s="371"/>
      <c r="AQZ3" s="371"/>
      <c r="ARA3" s="371"/>
      <c r="ARB3" s="371"/>
      <c r="ARC3" s="371"/>
      <c r="ARD3" s="371"/>
      <c r="ARE3" s="371"/>
      <c r="ARF3" s="371"/>
      <c r="ARG3" s="371"/>
      <c r="ARH3" s="371"/>
      <c r="ARI3" s="371"/>
      <c r="ARJ3" s="371"/>
      <c r="ARK3" s="371"/>
      <c r="ARL3" s="371"/>
      <c r="ARM3" s="371"/>
      <c r="ARN3" s="371"/>
      <c r="ARO3" s="371"/>
      <c r="ARP3" s="371"/>
      <c r="ARQ3" s="371"/>
      <c r="ARR3" s="371"/>
      <c r="ARS3" s="371"/>
      <c r="ART3" s="371"/>
      <c r="ARU3" s="371"/>
      <c r="ARV3" s="371"/>
      <c r="ARW3" s="371"/>
      <c r="ARX3" s="371"/>
      <c r="ARY3" s="371"/>
      <c r="ARZ3" s="371"/>
      <c r="ASA3" s="371"/>
      <c r="ASB3" s="371"/>
      <c r="ASC3" s="371"/>
      <c r="ASD3" s="371"/>
      <c r="ASE3" s="371"/>
      <c r="ASF3" s="371"/>
      <c r="ASG3" s="371"/>
      <c r="ASH3" s="371"/>
      <c r="ASI3" s="371"/>
      <c r="ASJ3" s="371"/>
      <c r="ASK3" s="371"/>
      <c r="ASL3" s="371"/>
      <c r="ASM3" s="371"/>
      <c r="ASN3" s="371"/>
      <c r="ASO3" s="371"/>
      <c r="ASP3" s="371"/>
      <c r="ASQ3" s="371"/>
      <c r="ASR3" s="371"/>
      <c r="ASS3" s="371"/>
      <c r="AST3" s="371"/>
      <c r="ASU3" s="371"/>
      <c r="ASV3" s="371"/>
      <c r="ASW3" s="371"/>
      <c r="ASX3" s="371"/>
      <c r="ASY3" s="371"/>
      <c r="ASZ3" s="371"/>
      <c r="ATA3" s="371"/>
      <c r="ATB3" s="371"/>
      <c r="ATC3" s="371"/>
      <c r="ATD3" s="371"/>
      <c r="ATE3" s="371"/>
      <c r="ATF3" s="371"/>
      <c r="ATG3" s="371"/>
      <c r="ATH3" s="371"/>
      <c r="ATI3" s="371"/>
      <c r="ATJ3" s="371"/>
      <c r="ATK3" s="371"/>
      <c r="ATL3" s="371"/>
      <c r="ATM3" s="371"/>
      <c r="ATN3" s="371"/>
      <c r="ATO3" s="371"/>
      <c r="ATP3" s="371"/>
      <c r="ATQ3" s="371"/>
      <c r="ATR3" s="371"/>
      <c r="ATS3" s="371"/>
      <c r="ATT3" s="371"/>
      <c r="ATU3" s="371"/>
      <c r="ATV3" s="371"/>
      <c r="ATW3" s="371"/>
      <c r="ATX3" s="371"/>
      <c r="ATY3" s="371"/>
      <c r="ATZ3" s="371"/>
      <c r="AUA3" s="371"/>
      <c r="AUB3" s="371"/>
      <c r="AUC3" s="371"/>
      <c r="AUD3" s="371"/>
      <c r="AUE3" s="371"/>
      <c r="AUF3" s="371"/>
      <c r="AUG3" s="371"/>
      <c r="AUH3" s="371"/>
      <c r="AUI3" s="371"/>
      <c r="AUJ3" s="371"/>
      <c r="AUK3" s="371"/>
      <c r="AUL3" s="371"/>
      <c r="AUM3" s="371"/>
      <c r="AUN3" s="371"/>
      <c r="AUO3" s="371"/>
      <c r="AUP3" s="371"/>
      <c r="AUQ3" s="371"/>
      <c r="AUR3" s="371"/>
      <c r="AUS3" s="371"/>
      <c r="AUT3" s="371"/>
      <c r="AUU3" s="371"/>
      <c r="AUV3" s="371"/>
      <c r="AUW3" s="371"/>
      <c r="AUX3" s="371"/>
      <c r="AUY3" s="371"/>
      <c r="AUZ3" s="371"/>
      <c r="AVA3" s="371"/>
      <c r="AVB3" s="371"/>
      <c r="AVC3" s="371"/>
      <c r="AVD3" s="371"/>
      <c r="AVE3" s="371"/>
      <c r="AVF3" s="371"/>
      <c r="AVG3" s="371"/>
      <c r="AVH3" s="371"/>
      <c r="AVI3" s="371"/>
      <c r="AVJ3" s="371"/>
      <c r="AVK3" s="371"/>
      <c r="AVL3" s="371"/>
      <c r="AVM3" s="371"/>
      <c r="AVN3" s="371"/>
      <c r="AVO3" s="371"/>
      <c r="AVP3" s="371"/>
      <c r="AVQ3" s="371"/>
      <c r="AVR3" s="371"/>
      <c r="AVS3" s="371"/>
      <c r="AVT3" s="371"/>
      <c r="AVU3" s="371"/>
      <c r="AVV3" s="371"/>
      <c r="AVW3" s="371"/>
      <c r="AVX3" s="371"/>
      <c r="AVY3" s="371"/>
      <c r="AVZ3" s="371"/>
      <c r="AWA3" s="371"/>
      <c r="AWB3" s="371"/>
      <c r="AWC3" s="371"/>
      <c r="AWD3" s="371"/>
      <c r="AWE3" s="371"/>
      <c r="AWF3" s="371"/>
      <c r="AWG3" s="371"/>
      <c r="AWH3" s="371"/>
      <c r="AWI3" s="371"/>
      <c r="AWJ3" s="371"/>
      <c r="AWK3" s="371"/>
      <c r="AWL3" s="371"/>
      <c r="AWM3" s="371"/>
      <c r="AWN3" s="371"/>
      <c r="AWO3" s="371"/>
      <c r="AWP3" s="371"/>
      <c r="AWQ3" s="371"/>
      <c r="AWR3" s="371"/>
      <c r="AWS3" s="371"/>
      <c r="AWT3" s="371"/>
      <c r="AWU3" s="371"/>
      <c r="AWV3" s="371"/>
      <c r="AWW3" s="371"/>
      <c r="AWX3" s="371"/>
      <c r="AWY3" s="371"/>
      <c r="AWZ3" s="371"/>
      <c r="AXA3" s="371"/>
      <c r="AXB3" s="371"/>
      <c r="AXC3" s="371"/>
      <c r="AXD3" s="371"/>
      <c r="AXE3" s="371"/>
      <c r="AXF3" s="371"/>
      <c r="AXG3" s="371"/>
      <c r="AXH3" s="371"/>
      <c r="AXI3" s="371"/>
      <c r="AXJ3" s="371"/>
      <c r="AXK3" s="371"/>
      <c r="AXL3" s="371"/>
      <c r="AXM3" s="371"/>
      <c r="AXN3" s="371"/>
      <c r="AXO3" s="371"/>
      <c r="AXP3" s="371"/>
      <c r="AXQ3" s="371"/>
      <c r="AXR3" s="371"/>
      <c r="AXS3" s="371"/>
      <c r="AXT3" s="371"/>
      <c r="AXU3" s="371"/>
      <c r="AXV3" s="371"/>
      <c r="AXW3" s="371"/>
      <c r="AXX3" s="371"/>
      <c r="AXY3" s="371"/>
      <c r="AXZ3" s="371"/>
      <c r="AYA3" s="371"/>
      <c r="AYB3" s="371"/>
      <c r="AYC3" s="371"/>
      <c r="AYD3" s="371"/>
      <c r="AYE3" s="371"/>
      <c r="AYF3" s="371"/>
      <c r="AYG3" s="371"/>
      <c r="AYH3" s="371"/>
      <c r="AYI3" s="371"/>
      <c r="AYJ3" s="371"/>
      <c r="AYK3" s="371"/>
      <c r="AYL3" s="371"/>
      <c r="AYM3" s="371"/>
      <c r="AYN3" s="371"/>
      <c r="AYO3" s="371"/>
      <c r="AYP3" s="371"/>
      <c r="AYQ3" s="371"/>
      <c r="AYR3" s="371"/>
      <c r="AYS3" s="371"/>
      <c r="AYT3" s="371"/>
      <c r="AYU3" s="371"/>
      <c r="AYV3" s="371"/>
      <c r="AYW3" s="371"/>
      <c r="AYX3" s="371"/>
      <c r="AYY3" s="371"/>
      <c r="AYZ3" s="371"/>
      <c r="AZA3" s="371"/>
      <c r="AZB3" s="371"/>
      <c r="AZC3" s="371"/>
      <c r="AZD3" s="371"/>
      <c r="AZE3" s="371"/>
      <c r="AZF3" s="371"/>
      <c r="AZG3" s="371"/>
      <c r="AZH3" s="371"/>
      <c r="AZI3" s="371"/>
      <c r="AZJ3" s="371"/>
      <c r="AZK3" s="371"/>
      <c r="AZL3" s="371"/>
      <c r="AZM3" s="371"/>
      <c r="AZN3" s="371"/>
      <c r="AZO3" s="371"/>
      <c r="AZP3" s="371"/>
      <c r="AZQ3" s="371"/>
      <c r="AZR3" s="371"/>
      <c r="AZS3" s="371"/>
      <c r="AZT3" s="371"/>
      <c r="AZU3" s="371"/>
      <c r="AZV3" s="371"/>
      <c r="AZW3" s="371"/>
      <c r="AZX3" s="371"/>
      <c r="AZY3" s="371"/>
      <c r="AZZ3" s="371"/>
      <c r="BAA3" s="371"/>
      <c r="BAB3" s="371"/>
      <c r="BAC3" s="371"/>
      <c r="BAD3" s="371"/>
      <c r="BAE3" s="371"/>
      <c r="BAF3" s="371"/>
      <c r="BAG3" s="371"/>
      <c r="BAH3" s="371"/>
      <c r="BAI3" s="371"/>
      <c r="BAJ3" s="371"/>
      <c r="BAK3" s="371"/>
      <c r="BAL3" s="371"/>
      <c r="BAM3" s="371"/>
      <c r="BAN3" s="371"/>
      <c r="BAO3" s="371"/>
      <c r="BAP3" s="371"/>
      <c r="BAQ3" s="371"/>
      <c r="BAR3" s="371"/>
      <c r="BAS3" s="371"/>
      <c r="BAT3" s="371"/>
      <c r="BAU3" s="371"/>
      <c r="BAV3" s="371"/>
      <c r="BAW3" s="371"/>
      <c r="BAX3" s="371"/>
      <c r="BAY3" s="371"/>
      <c r="BAZ3" s="371"/>
      <c r="BBA3" s="371"/>
      <c r="BBB3" s="371"/>
      <c r="BBC3" s="371"/>
      <c r="BBD3" s="371"/>
      <c r="BBE3" s="371"/>
      <c r="BBF3" s="371"/>
      <c r="BBG3" s="371"/>
      <c r="BBH3" s="371"/>
      <c r="BBI3" s="371"/>
      <c r="BBJ3" s="371"/>
      <c r="BBK3" s="371"/>
      <c r="BBL3" s="371"/>
      <c r="BBM3" s="371"/>
      <c r="BBN3" s="371"/>
      <c r="BBO3" s="371"/>
      <c r="BBP3" s="371"/>
      <c r="BBQ3" s="371"/>
      <c r="BBR3" s="371"/>
      <c r="BBS3" s="371"/>
      <c r="BBT3" s="371"/>
      <c r="BBU3" s="371"/>
      <c r="BBV3" s="371"/>
      <c r="BBW3" s="371"/>
      <c r="BBX3" s="371"/>
      <c r="BBY3" s="371"/>
      <c r="BBZ3" s="371"/>
      <c r="BCA3" s="371"/>
      <c r="BCB3" s="371"/>
      <c r="BCC3" s="371"/>
      <c r="BCD3" s="371"/>
      <c r="BCE3" s="371"/>
      <c r="BCF3" s="371"/>
      <c r="BCG3" s="371"/>
      <c r="BCH3" s="371"/>
      <c r="BCI3" s="371"/>
      <c r="BCJ3" s="371"/>
      <c r="BCK3" s="371"/>
      <c r="BCL3" s="371"/>
      <c r="BCM3" s="371"/>
      <c r="BCN3" s="371"/>
      <c r="BCO3" s="371"/>
      <c r="BCP3" s="371"/>
      <c r="BCQ3" s="371"/>
      <c r="BCR3" s="371"/>
      <c r="BCS3" s="371"/>
      <c r="BCT3" s="371"/>
      <c r="BCU3" s="371"/>
      <c r="BCV3" s="371"/>
      <c r="BCW3" s="371"/>
      <c r="BCX3" s="371"/>
      <c r="BCY3" s="371"/>
      <c r="BCZ3" s="371"/>
      <c r="BDA3" s="371"/>
      <c r="BDB3" s="371"/>
      <c r="BDC3" s="371"/>
      <c r="BDD3" s="371"/>
      <c r="BDE3" s="371"/>
      <c r="BDF3" s="371"/>
      <c r="BDG3" s="371"/>
      <c r="BDH3" s="371"/>
      <c r="BDI3" s="371"/>
      <c r="BDJ3" s="371"/>
      <c r="BDK3" s="371"/>
      <c r="BDL3" s="371"/>
      <c r="BDM3" s="371"/>
      <c r="BDN3" s="371"/>
      <c r="BDO3" s="371"/>
      <c r="BDP3" s="371"/>
      <c r="BDQ3" s="371"/>
      <c r="BDR3" s="371"/>
      <c r="BDS3" s="371"/>
      <c r="BDT3" s="371"/>
      <c r="BDU3" s="371"/>
      <c r="BDV3" s="371"/>
      <c r="BDW3" s="371"/>
      <c r="BDX3" s="371"/>
      <c r="BDY3" s="371"/>
      <c r="BDZ3" s="371"/>
      <c r="BEA3" s="371"/>
      <c r="BEB3" s="371"/>
      <c r="BEC3" s="371"/>
      <c r="BED3" s="371"/>
      <c r="BEE3" s="371"/>
      <c r="BEF3" s="371"/>
      <c r="BEG3" s="371"/>
      <c r="BEH3" s="371"/>
      <c r="BEI3" s="371"/>
      <c r="BEJ3" s="371"/>
      <c r="BEK3" s="371"/>
      <c r="BEL3" s="371"/>
      <c r="BEM3" s="371"/>
      <c r="BEN3" s="371"/>
      <c r="BEO3" s="371"/>
      <c r="BEP3" s="371"/>
      <c r="BEQ3" s="371"/>
      <c r="BER3" s="371"/>
      <c r="BES3" s="371"/>
      <c r="BET3" s="371"/>
      <c r="BEU3" s="371"/>
      <c r="BEV3" s="371"/>
      <c r="BEW3" s="371"/>
      <c r="BEX3" s="371"/>
      <c r="BEY3" s="371"/>
      <c r="BEZ3" s="371"/>
      <c r="BFA3" s="371"/>
      <c r="BFB3" s="371"/>
      <c r="BFC3" s="371"/>
      <c r="BFD3" s="371"/>
      <c r="BFE3" s="371"/>
      <c r="BFF3" s="371"/>
      <c r="BFG3" s="371"/>
      <c r="BFH3" s="371"/>
      <c r="BFI3" s="371"/>
      <c r="BFJ3" s="371"/>
      <c r="BFK3" s="371"/>
      <c r="BFL3" s="371"/>
      <c r="BFM3" s="371"/>
      <c r="BFN3" s="371"/>
      <c r="BFO3" s="371"/>
      <c r="BFP3" s="371"/>
      <c r="BFQ3" s="371"/>
      <c r="BFR3" s="371"/>
      <c r="BFS3" s="371"/>
      <c r="BFT3" s="371"/>
      <c r="BFU3" s="371"/>
      <c r="BFV3" s="371"/>
      <c r="BFW3" s="371"/>
      <c r="BFX3" s="371"/>
      <c r="BFY3" s="371"/>
      <c r="BFZ3" s="371"/>
      <c r="BGA3" s="371"/>
      <c r="BGB3" s="371"/>
      <c r="BGC3" s="371"/>
      <c r="BGD3" s="371"/>
      <c r="BGE3" s="371"/>
      <c r="BGF3" s="371"/>
      <c r="BGG3" s="371"/>
      <c r="BGH3" s="371"/>
      <c r="BGI3" s="371"/>
      <c r="BGJ3" s="371"/>
      <c r="BGK3" s="371"/>
      <c r="BGL3" s="371"/>
      <c r="BGM3" s="371"/>
      <c r="BGN3" s="371"/>
      <c r="BGO3" s="371"/>
      <c r="BGP3" s="371"/>
      <c r="BGQ3" s="371"/>
      <c r="BGR3" s="371"/>
      <c r="BGS3" s="371"/>
      <c r="BGT3" s="371"/>
      <c r="BGU3" s="371"/>
      <c r="BGV3" s="371"/>
      <c r="BGW3" s="371"/>
      <c r="BGX3" s="371"/>
      <c r="BGY3" s="371"/>
      <c r="BGZ3" s="371"/>
      <c r="BHA3" s="371"/>
      <c r="BHB3" s="371"/>
      <c r="BHC3" s="371"/>
      <c r="BHD3" s="371"/>
      <c r="BHE3" s="371"/>
      <c r="BHF3" s="371"/>
      <c r="BHG3" s="371"/>
      <c r="BHH3" s="371"/>
      <c r="BHI3" s="371"/>
      <c r="BHJ3" s="371"/>
      <c r="BHK3" s="371"/>
      <c r="BHL3" s="371"/>
      <c r="BHM3" s="371"/>
      <c r="BHN3" s="371"/>
      <c r="BHO3" s="371"/>
      <c r="BHP3" s="371"/>
      <c r="BHQ3" s="371"/>
      <c r="BHR3" s="371"/>
      <c r="BHS3" s="371"/>
      <c r="BHT3" s="371"/>
      <c r="BHU3" s="371"/>
      <c r="BHV3" s="371"/>
      <c r="BHW3" s="371"/>
      <c r="BHX3" s="371"/>
      <c r="BHY3" s="371"/>
      <c r="BHZ3" s="371"/>
      <c r="BIA3" s="371"/>
      <c r="BIB3" s="371"/>
      <c r="BIC3" s="371"/>
      <c r="BID3" s="371"/>
      <c r="BIE3" s="371"/>
      <c r="BIF3" s="371"/>
      <c r="BIG3" s="371"/>
      <c r="BIH3" s="371"/>
      <c r="BII3" s="371"/>
      <c r="BIJ3" s="371"/>
      <c r="BIK3" s="371"/>
      <c r="BIL3" s="371"/>
      <c r="BIM3" s="371"/>
      <c r="BIN3" s="371"/>
      <c r="BIO3" s="371"/>
      <c r="BIP3" s="371"/>
      <c r="BIQ3" s="371"/>
      <c r="BIR3" s="371"/>
      <c r="BIS3" s="371"/>
      <c r="BIT3" s="371"/>
      <c r="BIU3" s="371"/>
      <c r="BIV3" s="371"/>
      <c r="BIW3" s="371"/>
      <c r="BIX3" s="371"/>
      <c r="BIY3" s="371"/>
      <c r="BIZ3" s="371"/>
      <c r="BJA3" s="371"/>
      <c r="BJB3" s="371"/>
      <c r="BJC3" s="371"/>
      <c r="BJD3" s="371"/>
      <c r="BJE3" s="371"/>
      <c r="BJF3" s="371"/>
      <c r="BJG3" s="371"/>
      <c r="BJH3" s="371"/>
      <c r="BJI3" s="371"/>
      <c r="BJJ3" s="371"/>
      <c r="BJK3" s="371"/>
      <c r="BJL3" s="371"/>
      <c r="BJM3" s="371"/>
      <c r="BJN3" s="371"/>
      <c r="BJO3" s="371"/>
      <c r="BJP3" s="371"/>
      <c r="BJQ3" s="371"/>
      <c r="BJR3" s="371"/>
      <c r="BJS3" s="371"/>
      <c r="BJT3" s="371"/>
      <c r="BJU3" s="371"/>
      <c r="BJV3" s="371"/>
      <c r="BJW3" s="371"/>
      <c r="BJX3" s="371"/>
      <c r="BJY3" s="371"/>
      <c r="BJZ3" s="371"/>
      <c r="BKA3" s="371"/>
      <c r="BKB3" s="371"/>
      <c r="BKC3" s="371"/>
      <c r="BKD3" s="371"/>
      <c r="BKE3" s="371"/>
      <c r="BKF3" s="371"/>
      <c r="BKG3" s="371"/>
      <c r="BKH3" s="371"/>
      <c r="BKI3" s="371"/>
      <c r="BKJ3" s="371"/>
      <c r="BKK3" s="371"/>
      <c r="BKL3" s="371"/>
      <c r="BKM3" s="371"/>
      <c r="BKN3" s="371"/>
      <c r="BKO3" s="371"/>
      <c r="BKP3" s="371"/>
      <c r="BKQ3" s="371"/>
      <c r="BKR3" s="371"/>
      <c r="BKS3" s="371"/>
      <c r="BKT3" s="371"/>
      <c r="BKU3" s="371"/>
      <c r="BKV3" s="371"/>
      <c r="BKW3" s="371"/>
      <c r="BKX3" s="371"/>
      <c r="BKY3" s="371"/>
      <c r="BKZ3" s="371"/>
      <c r="BLA3" s="371"/>
      <c r="BLB3" s="371"/>
      <c r="BLC3" s="371"/>
      <c r="BLD3" s="371"/>
      <c r="BLE3" s="371"/>
      <c r="BLF3" s="371"/>
      <c r="BLG3" s="371"/>
      <c r="BLH3" s="371"/>
      <c r="BLI3" s="371"/>
      <c r="BLJ3" s="371"/>
      <c r="BLK3" s="371"/>
      <c r="BLL3" s="371"/>
      <c r="BLM3" s="371"/>
      <c r="BLN3" s="371"/>
      <c r="BLO3" s="371"/>
      <c r="BLP3" s="371"/>
      <c r="BLQ3" s="371"/>
      <c r="BLR3" s="371"/>
      <c r="BLS3" s="371"/>
      <c r="BLT3" s="371"/>
      <c r="BLU3" s="371"/>
      <c r="BLV3" s="371"/>
      <c r="BLW3" s="371"/>
      <c r="BLX3" s="371"/>
      <c r="BLY3" s="371"/>
      <c r="BLZ3" s="371"/>
      <c r="BMA3" s="371"/>
      <c r="BMB3" s="371"/>
      <c r="BMC3" s="371"/>
      <c r="BMD3" s="371"/>
      <c r="BME3" s="371"/>
      <c r="BMF3" s="371"/>
      <c r="BMG3" s="371"/>
      <c r="BMH3" s="371"/>
      <c r="BMI3" s="371"/>
      <c r="BMJ3" s="371"/>
      <c r="BMK3" s="371"/>
      <c r="BML3" s="371"/>
      <c r="BMM3" s="371"/>
      <c r="BMN3" s="371"/>
      <c r="BMO3" s="371"/>
      <c r="BMP3" s="371"/>
      <c r="BMQ3" s="371"/>
      <c r="BMR3" s="371"/>
      <c r="BMS3" s="371"/>
      <c r="BMT3" s="371"/>
      <c r="BMU3" s="371"/>
      <c r="BMV3" s="371"/>
      <c r="BMW3" s="371"/>
      <c r="BMX3" s="371"/>
      <c r="BMY3" s="371"/>
      <c r="BMZ3" s="371"/>
      <c r="BNA3" s="371"/>
      <c r="BNB3" s="371"/>
      <c r="BNC3" s="371"/>
      <c r="BND3" s="371"/>
      <c r="BNE3" s="371"/>
      <c r="BNF3" s="371"/>
      <c r="BNG3" s="371"/>
      <c r="BNH3" s="371"/>
      <c r="BNI3" s="371"/>
      <c r="BNJ3" s="371"/>
      <c r="BNK3" s="371"/>
      <c r="BNL3" s="371"/>
      <c r="BNM3" s="371"/>
      <c r="BNN3" s="371"/>
      <c r="BNO3" s="371"/>
      <c r="BNP3" s="371"/>
      <c r="BNQ3" s="371"/>
      <c r="BNR3" s="371"/>
      <c r="BNS3" s="371"/>
      <c r="BNT3" s="371"/>
      <c r="BNU3" s="371"/>
      <c r="BNV3" s="371"/>
      <c r="BNW3" s="371"/>
      <c r="BNX3" s="371"/>
      <c r="BNY3" s="371"/>
      <c r="BNZ3" s="371"/>
      <c r="BOA3" s="371"/>
      <c r="BOB3" s="371"/>
      <c r="BOC3" s="371"/>
      <c r="BOD3" s="371"/>
      <c r="BOE3" s="371"/>
      <c r="BOF3" s="371"/>
      <c r="BOG3" s="371"/>
      <c r="BOH3" s="371"/>
      <c r="BOI3" s="371"/>
      <c r="BOJ3" s="371"/>
      <c r="BOK3" s="371"/>
      <c r="BOL3" s="371"/>
      <c r="BOM3" s="371"/>
      <c r="BON3" s="371"/>
      <c r="BOO3" s="371"/>
      <c r="BOP3" s="371"/>
      <c r="BOQ3" s="371"/>
      <c r="BOR3" s="371"/>
      <c r="BOS3" s="371"/>
      <c r="BOT3" s="371"/>
      <c r="BOU3" s="371"/>
      <c r="BOV3" s="371"/>
      <c r="BOW3" s="371"/>
      <c r="BOX3" s="371"/>
      <c r="BOY3" s="371"/>
      <c r="BOZ3" s="371"/>
      <c r="BPA3" s="371"/>
      <c r="BPB3" s="371"/>
      <c r="BPC3" s="371"/>
      <c r="BPD3" s="371"/>
      <c r="BPE3" s="371"/>
      <c r="BPF3" s="371"/>
      <c r="BPG3" s="371"/>
      <c r="BPH3" s="371"/>
      <c r="BPI3" s="371"/>
      <c r="BPJ3" s="371"/>
      <c r="BPK3" s="371"/>
      <c r="BPL3" s="371"/>
      <c r="BPM3" s="371"/>
      <c r="BPN3" s="371"/>
      <c r="BPO3" s="371"/>
      <c r="BPP3" s="371"/>
      <c r="BPQ3" s="371"/>
      <c r="BPR3" s="371"/>
      <c r="BPS3" s="371"/>
      <c r="BPT3" s="371"/>
      <c r="BPU3" s="371"/>
      <c r="BPV3" s="371"/>
      <c r="BPW3" s="371"/>
      <c r="BPX3" s="371"/>
      <c r="BPY3" s="371"/>
      <c r="BPZ3" s="371"/>
      <c r="BQA3" s="371"/>
      <c r="BQB3" s="371"/>
      <c r="BQC3" s="371"/>
      <c r="BQD3" s="371"/>
      <c r="BQE3" s="371"/>
      <c r="BQF3" s="371"/>
      <c r="BQG3" s="371"/>
      <c r="BQH3" s="371"/>
      <c r="BQI3" s="371"/>
      <c r="BQJ3" s="371"/>
      <c r="BQK3" s="371"/>
      <c r="BQL3" s="371"/>
      <c r="BQM3" s="371"/>
      <c r="BQN3" s="371"/>
      <c r="BQO3" s="371"/>
      <c r="BQP3" s="371"/>
      <c r="BQQ3" s="371"/>
      <c r="BQR3" s="371"/>
      <c r="BQS3" s="371"/>
      <c r="BQT3" s="371"/>
      <c r="BQU3" s="371"/>
      <c r="BQV3" s="371"/>
      <c r="BQW3" s="371"/>
      <c r="BQX3" s="371"/>
      <c r="BQY3" s="371"/>
      <c r="BQZ3" s="371"/>
      <c r="BRA3" s="371"/>
      <c r="BRB3" s="371"/>
      <c r="BRC3" s="371"/>
      <c r="BRD3" s="371"/>
      <c r="BRE3" s="371"/>
      <c r="BRF3" s="371"/>
      <c r="BRG3" s="371"/>
      <c r="BRH3" s="371"/>
      <c r="BRI3" s="371"/>
      <c r="BRJ3" s="371"/>
      <c r="BRK3" s="371"/>
      <c r="BRL3" s="371"/>
      <c r="BRM3" s="371"/>
      <c r="BRN3" s="371"/>
      <c r="BRO3" s="371"/>
      <c r="BRP3" s="371"/>
      <c r="BRQ3" s="371"/>
      <c r="BRR3" s="371"/>
      <c r="BRS3" s="371"/>
      <c r="BRT3" s="371"/>
      <c r="BRU3" s="371"/>
      <c r="BRV3" s="371"/>
      <c r="BRW3" s="371"/>
      <c r="BRX3" s="371"/>
      <c r="BRY3" s="371"/>
      <c r="BRZ3" s="371"/>
      <c r="BSA3" s="371"/>
      <c r="BSB3" s="371"/>
      <c r="BSC3" s="371"/>
      <c r="BSD3" s="371"/>
      <c r="BSE3" s="371"/>
      <c r="BSF3" s="371"/>
      <c r="BSG3" s="371"/>
      <c r="BSH3" s="371"/>
      <c r="BSI3" s="371"/>
      <c r="BSJ3" s="371"/>
      <c r="BSK3" s="371"/>
      <c r="BSL3" s="371"/>
      <c r="BSM3" s="371"/>
      <c r="BSN3" s="371"/>
      <c r="BSO3" s="371"/>
      <c r="BSP3" s="371"/>
      <c r="BSQ3" s="371"/>
      <c r="BSR3" s="371"/>
      <c r="BSS3" s="371"/>
      <c r="BST3" s="371"/>
      <c r="BSU3" s="371"/>
      <c r="BSV3" s="371"/>
      <c r="BSW3" s="371"/>
      <c r="BSX3" s="371"/>
      <c r="BSY3" s="371"/>
      <c r="BSZ3" s="371"/>
      <c r="BTA3" s="371"/>
      <c r="BTB3" s="371"/>
      <c r="BTC3" s="371"/>
      <c r="BTD3" s="371"/>
      <c r="BTE3" s="371"/>
      <c r="BTF3" s="371"/>
      <c r="BTG3" s="371"/>
      <c r="BTH3" s="371"/>
      <c r="BTI3" s="371"/>
      <c r="BTJ3" s="371"/>
      <c r="BTK3" s="372"/>
    </row>
    <row r="4" spans="1:1898" s="382" customFormat="1" ht="30.75" customHeight="1" x14ac:dyDescent="0.25">
      <c r="A4" s="375" t="s">
        <v>88</v>
      </c>
      <c r="B4" s="707" t="s">
        <v>300</v>
      </c>
      <c r="C4" s="708"/>
      <c r="D4" s="708"/>
      <c r="E4" s="708"/>
      <c r="F4" s="708"/>
      <c r="G4" s="708"/>
      <c r="H4" s="708"/>
      <c r="I4" s="708"/>
      <c r="J4" s="709"/>
      <c r="K4" s="710" t="s">
        <v>301</v>
      </c>
      <c r="L4" s="711"/>
      <c r="M4" s="711"/>
      <c r="N4" s="711"/>
      <c r="O4" s="711"/>
      <c r="P4" s="711"/>
      <c r="Q4" s="711"/>
      <c r="R4" s="711"/>
      <c r="S4" s="712"/>
      <c r="T4" s="707" t="s">
        <v>302</v>
      </c>
      <c r="U4" s="708"/>
      <c r="V4" s="708"/>
      <c r="W4" s="708"/>
      <c r="X4" s="708"/>
      <c r="Y4" s="708"/>
      <c r="Z4" s="708"/>
      <c r="AA4" s="708"/>
      <c r="AB4" s="709"/>
      <c r="AC4" s="710" t="s">
        <v>303</v>
      </c>
      <c r="AD4" s="711"/>
      <c r="AE4" s="711"/>
      <c r="AF4" s="711"/>
      <c r="AG4" s="711"/>
      <c r="AH4" s="711"/>
      <c r="AI4" s="711"/>
      <c r="AJ4" s="711"/>
      <c r="AK4" s="712"/>
      <c r="AL4" s="707" t="s">
        <v>304</v>
      </c>
      <c r="AM4" s="708"/>
      <c r="AN4" s="708"/>
      <c r="AO4" s="708"/>
      <c r="AP4" s="708"/>
      <c r="AQ4" s="708"/>
      <c r="AR4" s="708"/>
      <c r="AS4" s="708"/>
      <c r="AT4" s="709"/>
      <c r="AU4" s="710" t="s">
        <v>305</v>
      </c>
      <c r="AV4" s="711"/>
      <c r="AW4" s="711"/>
      <c r="AX4" s="711"/>
      <c r="AY4" s="711"/>
      <c r="AZ4" s="711"/>
      <c r="BA4" s="711"/>
      <c r="BB4" s="711"/>
      <c r="BC4" s="712"/>
      <c r="BD4" s="707" t="s">
        <v>306</v>
      </c>
      <c r="BE4" s="708"/>
      <c r="BF4" s="708"/>
      <c r="BG4" s="708"/>
      <c r="BH4" s="708"/>
      <c r="BI4" s="708"/>
      <c r="BJ4" s="708"/>
      <c r="BK4" s="708"/>
      <c r="BL4" s="709"/>
      <c r="BM4" s="710" t="s">
        <v>307</v>
      </c>
      <c r="BN4" s="711"/>
      <c r="BO4" s="711"/>
      <c r="BP4" s="711"/>
      <c r="BQ4" s="711"/>
      <c r="BR4" s="711"/>
      <c r="BS4" s="711"/>
      <c r="BT4" s="711"/>
      <c r="BU4" s="712"/>
      <c r="BV4" s="707" t="s">
        <v>308</v>
      </c>
      <c r="BW4" s="708"/>
      <c r="BX4" s="708"/>
      <c r="BY4" s="708"/>
      <c r="BZ4" s="708"/>
      <c r="CA4" s="708"/>
      <c r="CB4" s="708"/>
      <c r="CC4" s="708"/>
      <c r="CD4" s="709"/>
      <c r="CE4" s="710" t="s">
        <v>309</v>
      </c>
      <c r="CF4" s="711"/>
      <c r="CG4" s="711"/>
      <c r="CH4" s="711"/>
      <c r="CI4" s="711"/>
      <c r="CJ4" s="711"/>
      <c r="CK4" s="711"/>
      <c r="CL4" s="711"/>
      <c r="CM4" s="712"/>
      <c r="CN4" s="710" t="s">
        <v>310</v>
      </c>
      <c r="CO4" s="711"/>
      <c r="CP4" s="711"/>
      <c r="CQ4" s="711"/>
      <c r="CR4" s="711"/>
      <c r="CS4" s="711"/>
      <c r="CT4" s="711"/>
      <c r="CU4" s="711"/>
      <c r="CV4" s="712"/>
      <c r="CW4" s="710" t="s">
        <v>311</v>
      </c>
      <c r="CX4" s="711"/>
      <c r="CY4" s="711"/>
      <c r="CZ4" s="711"/>
      <c r="DA4" s="711"/>
      <c r="DB4" s="711"/>
      <c r="DC4" s="711"/>
      <c r="DD4" s="711"/>
      <c r="DE4" s="712"/>
      <c r="DF4" s="394"/>
      <c r="DG4" s="394"/>
      <c r="DH4" s="394"/>
      <c r="DI4" s="394"/>
      <c r="DJ4" s="394"/>
      <c r="DK4" s="394"/>
      <c r="DL4" s="394"/>
      <c r="DM4" s="394"/>
      <c r="DN4" s="394"/>
      <c r="DO4" s="394"/>
      <c r="DP4" s="394"/>
      <c r="DQ4" s="394"/>
      <c r="DR4" s="394"/>
      <c r="DS4" s="394"/>
      <c r="DT4" s="394"/>
      <c r="DU4" s="394"/>
      <c r="DV4" s="394"/>
      <c r="DW4" s="394"/>
      <c r="DX4" s="394"/>
      <c r="DY4" s="394"/>
      <c r="DZ4" s="394"/>
      <c r="EA4" s="394"/>
      <c r="EB4" s="394"/>
      <c r="EC4" s="394"/>
      <c r="ED4" s="394"/>
      <c r="EE4" s="394"/>
      <c r="EF4" s="394"/>
      <c r="EG4" s="394"/>
      <c r="EH4" s="394"/>
      <c r="EI4" s="394"/>
      <c r="EJ4" s="394"/>
      <c r="EK4" s="394"/>
      <c r="EL4" s="394"/>
      <c r="EM4" s="394"/>
      <c r="EN4" s="394"/>
      <c r="EO4" s="394"/>
      <c r="EP4" s="394"/>
      <c r="EQ4" s="394"/>
      <c r="ER4" s="394"/>
      <c r="ES4" s="394"/>
      <c r="ET4" s="394"/>
      <c r="EU4" s="394"/>
      <c r="EV4" s="394"/>
      <c r="EW4" s="394"/>
      <c r="EX4" s="394"/>
      <c r="EY4" s="394"/>
      <c r="EZ4" s="394"/>
      <c r="FA4" s="394"/>
      <c r="FB4" s="394"/>
      <c r="FC4" s="394"/>
      <c r="FD4" s="394"/>
      <c r="FE4" s="394"/>
      <c r="FF4" s="394"/>
      <c r="FG4" s="394"/>
      <c r="FH4" s="394"/>
      <c r="FI4" s="394"/>
      <c r="FJ4" s="394"/>
      <c r="FK4" s="394"/>
      <c r="FL4" s="394"/>
      <c r="FM4" s="394"/>
      <c r="FN4" s="394"/>
      <c r="FO4" s="394"/>
      <c r="FP4" s="394"/>
      <c r="FQ4" s="394"/>
      <c r="FR4" s="394"/>
      <c r="FS4" s="394"/>
      <c r="FT4" s="394"/>
      <c r="FU4" s="394"/>
      <c r="FV4" s="394"/>
      <c r="FW4" s="394"/>
      <c r="FX4" s="394"/>
      <c r="FY4" s="394"/>
      <c r="FZ4" s="394"/>
      <c r="GA4" s="394"/>
      <c r="GB4" s="394"/>
      <c r="GC4" s="394"/>
      <c r="GD4" s="394"/>
      <c r="GE4" s="394"/>
      <c r="GF4" s="394"/>
      <c r="GG4" s="394"/>
      <c r="GH4" s="394"/>
      <c r="GI4" s="394"/>
      <c r="GJ4" s="394"/>
      <c r="GK4" s="394"/>
      <c r="GL4" s="394"/>
      <c r="GM4" s="394"/>
      <c r="GN4" s="394"/>
      <c r="GO4" s="394"/>
      <c r="GP4" s="394"/>
      <c r="GQ4" s="394"/>
      <c r="GR4" s="394"/>
      <c r="GS4" s="394"/>
      <c r="GT4" s="394"/>
      <c r="GU4" s="394"/>
      <c r="GV4" s="394"/>
      <c r="GW4" s="394"/>
      <c r="GX4" s="394"/>
      <c r="GY4" s="394"/>
      <c r="GZ4" s="394"/>
      <c r="HA4" s="394"/>
      <c r="HB4" s="394"/>
      <c r="HC4" s="394"/>
      <c r="HD4" s="394"/>
      <c r="HE4" s="394"/>
      <c r="HF4" s="394"/>
      <c r="HG4" s="394"/>
      <c r="HH4" s="394"/>
      <c r="HI4" s="394"/>
      <c r="HJ4" s="394"/>
      <c r="HK4" s="394"/>
      <c r="HL4" s="394"/>
      <c r="HM4" s="394"/>
      <c r="HN4" s="394"/>
      <c r="HO4" s="394"/>
      <c r="HP4" s="394"/>
      <c r="HQ4" s="394"/>
      <c r="HR4" s="394"/>
      <c r="HS4" s="394"/>
      <c r="HT4" s="394"/>
      <c r="HU4" s="394"/>
      <c r="HV4" s="394"/>
      <c r="HW4" s="394"/>
      <c r="HX4" s="366"/>
      <c r="HY4" s="366"/>
      <c r="HZ4" s="366"/>
      <c r="IA4" s="366"/>
      <c r="IB4" s="388"/>
      <c r="IC4" s="380"/>
      <c r="ID4" s="380"/>
      <c r="IE4" s="380"/>
      <c r="IF4" s="380"/>
      <c r="IG4" s="380"/>
      <c r="IH4" s="380"/>
      <c r="II4" s="380"/>
      <c r="IJ4" s="380"/>
      <c r="IK4" s="380"/>
      <c r="IL4" s="380"/>
      <c r="IM4" s="380"/>
      <c r="IN4" s="380"/>
      <c r="IO4" s="380"/>
      <c r="IP4" s="380"/>
      <c r="IQ4" s="380"/>
      <c r="IR4" s="380"/>
      <c r="IS4" s="380"/>
      <c r="IT4" s="380"/>
      <c r="IU4" s="380"/>
      <c r="IV4" s="380"/>
      <c r="IW4" s="380"/>
      <c r="IX4" s="380"/>
      <c r="IY4" s="380"/>
      <c r="IZ4" s="380"/>
      <c r="JA4" s="380"/>
      <c r="JB4" s="380"/>
      <c r="JC4" s="380"/>
      <c r="JD4" s="380"/>
      <c r="JE4" s="380"/>
      <c r="JF4" s="380"/>
      <c r="JG4" s="380"/>
      <c r="JH4" s="380"/>
      <c r="JI4" s="380"/>
      <c r="JJ4" s="380"/>
      <c r="JK4" s="380"/>
      <c r="JL4" s="380"/>
      <c r="JM4" s="380"/>
      <c r="JN4" s="380"/>
      <c r="JO4" s="380"/>
      <c r="JP4" s="380"/>
      <c r="JQ4" s="380"/>
      <c r="JR4" s="380"/>
      <c r="JS4" s="380"/>
      <c r="JT4" s="380"/>
      <c r="JU4" s="380"/>
      <c r="JV4" s="380"/>
      <c r="JW4" s="380"/>
      <c r="JX4" s="380"/>
      <c r="JY4" s="380"/>
      <c r="JZ4" s="380"/>
      <c r="KA4" s="380"/>
      <c r="KB4" s="380"/>
      <c r="KC4" s="380"/>
      <c r="KD4" s="380"/>
      <c r="KE4" s="380"/>
      <c r="KF4" s="380"/>
      <c r="KG4" s="380"/>
      <c r="KH4" s="380"/>
      <c r="KI4" s="380"/>
      <c r="KJ4" s="380"/>
      <c r="KK4" s="380"/>
      <c r="KL4" s="380"/>
      <c r="KM4" s="380"/>
      <c r="KN4" s="380"/>
      <c r="KO4" s="380"/>
      <c r="KP4" s="380"/>
      <c r="KQ4" s="380"/>
      <c r="KR4" s="380"/>
      <c r="KS4" s="380"/>
      <c r="KT4" s="380"/>
      <c r="KU4" s="380"/>
      <c r="KV4" s="380"/>
      <c r="KW4" s="380"/>
      <c r="KX4" s="380"/>
      <c r="KY4" s="380"/>
      <c r="KZ4" s="380"/>
      <c r="LA4" s="380"/>
      <c r="LB4" s="380"/>
      <c r="LC4" s="380"/>
      <c r="LD4" s="380"/>
      <c r="LE4" s="380"/>
      <c r="LF4" s="380"/>
      <c r="LG4" s="380"/>
      <c r="LH4" s="380"/>
      <c r="LI4" s="380"/>
      <c r="LJ4" s="380"/>
      <c r="LK4" s="380"/>
      <c r="LL4" s="380"/>
      <c r="LM4" s="380"/>
      <c r="LN4" s="380"/>
      <c r="LO4" s="380"/>
      <c r="LP4" s="380"/>
      <c r="LQ4" s="380"/>
      <c r="LR4" s="380"/>
      <c r="LS4" s="380"/>
      <c r="LT4" s="380"/>
      <c r="LU4" s="380"/>
      <c r="LV4" s="380"/>
      <c r="LW4" s="380"/>
      <c r="LX4" s="380"/>
      <c r="LY4" s="380"/>
      <c r="LZ4" s="380"/>
      <c r="MA4" s="380"/>
      <c r="MB4" s="380"/>
      <c r="MC4" s="380"/>
      <c r="MD4" s="380"/>
      <c r="ME4" s="380"/>
      <c r="MF4" s="380"/>
      <c r="MG4" s="380"/>
      <c r="MH4" s="380"/>
      <c r="MI4" s="380"/>
      <c r="MJ4" s="380"/>
      <c r="MK4" s="380"/>
      <c r="ML4" s="380"/>
      <c r="MM4" s="380"/>
      <c r="MN4" s="380"/>
      <c r="MO4" s="380"/>
      <c r="MP4" s="380"/>
      <c r="MQ4" s="380"/>
      <c r="MR4" s="380"/>
      <c r="MS4" s="380"/>
      <c r="MT4" s="380"/>
      <c r="MU4" s="380"/>
      <c r="MV4" s="380"/>
      <c r="MW4" s="380"/>
      <c r="MX4" s="380"/>
      <c r="MY4" s="380"/>
      <c r="MZ4" s="380"/>
      <c r="NA4" s="380"/>
      <c r="NB4" s="380"/>
      <c r="NC4" s="380"/>
      <c r="ND4" s="380"/>
      <c r="NE4" s="380"/>
      <c r="NF4" s="380"/>
      <c r="NG4" s="380"/>
      <c r="NH4" s="380"/>
      <c r="NI4" s="380"/>
      <c r="NJ4" s="380"/>
      <c r="NK4" s="380"/>
      <c r="NL4" s="380"/>
      <c r="NM4" s="380"/>
      <c r="NN4" s="380"/>
      <c r="NO4" s="380"/>
      <c r="NP4" s="380"/>
      <c r="NQ4" s="380"/>
      <c r="NR4" s="380"/>
      <c r="NS4" s="380"/>
      <c r="NT4" s="380"/>
      <c r="NU4" s="380"/>
      <c r="NV4" s="380"/>
      <c r="NW4" s="380"/>
      <c r="NX4" s="380"/>
      <c r="NY4" s="380"/>
      <c r="NZ4" s="380"/>
      <c r="OA4" s="380"/>
      <c r="OB4" s="380"/>
      <c r="OC4" s="380"/>
      <c r="OD4" s="380"/>
      <c r="OE4" s="380"/>
      <c r="OF4" s="380"/>
      <c r="OG4" s="380"/>
      <c r="OH4" s="380"/>
      <c r="OI4" s="380"/>
      <c r="OJ4" s="380"/>
      <c r="OK4" s="380"/>
      <c r="OL4" s="380"/>
      <c r="OM4" s="380"/>
      <c r="ON4" s="380"/>
      <c r="OO4" s="380"/>
      <c r="OP4" s="380"/>
      <c r="OQ4" s="380"/>
      <c r="OR4" s="380"/>
      <c r="OS4" s="380"/>
      <c r="OT4" s="380"/>
      <c r="OU4" s="380"/>
      <c r="OV4" s="380"/>
      <c r="OW4" s="380"/>
      <c r="OX4" s="380"/>
      <c r="OY4" s="380"/>
      <c r="OZ4" s="380"/>
      <c r="PA4" s="380"/>
      <c r="PB4" s="380"/>
      <c r="PC4" s="380"/>
      <c r="PD4" s="380"/>
      <c r="PE4" s="380"/>
      <c r="PF4" s="380"/>
      <c r="PG4" s="380"/>
      <c r="PH4" s="380"/>
      <c r="PI4" s="380"/>
      <c r="PJ4" s="380"/>
      <c r="PK4" s="380"/>
      <c r="PL4" s="380"/>
      <c r="PM4" s="380"/>
      <c r="PN4" s="380"/>
      <c r="PO4" s="380"/>
      <c r="PP4" s="380"/>
      <c r="PQ4" s="380"/>
      <c r="PR4" s="380"/>
      <c r="PS4" s="380"/>
      <c r="PT4" s="380"/>
      <c r="PU4" s="380"/>
      <c r="PV4" s="380"/>
      <c r="PW4" s="380"/>
      <c r="PX4" s="380"/>
      <c r="PY4" s="380"/>
      <c r="PZ4" s="380"/>
      <c r="QA4" s="380"/>
      <c r="QB4" s="380"/>
      <c r="QC4" s="380"/>
      <c r="QD4" s="380"/>
      <c r="QE4" s="380"/>
      <c r="QF4" s="380"/>
      <c r="QG4" s="380"/>
      <c r="QH4" s="380"/>
      <c r="QI4" s="380"/>
      <c r="QJ4" s="380"/>
      <c r="QK4" s="380"/>
      <c r="QL4" s="380"/>
      <c r="QM4" s="380"/>
      <c r="QN4" s="380"/>
      <c r="QO4" s="380"/>
      <c r="QP4" s="380"/>
      <c r="QQ4" s="380"/>
      <c r="QR4" s="380"/>
      <c r="QS4" s="380"/>
      <c r="QT4" s="380"/>
      <c r="QU4" s="380"/>
      <c r="QV4" s="380"/>
      <c r="QW4" s="380"/>
      <c r="QX4" s="380"/>
      <c r="QY4" s="380"/>
      <c r="QZ4" s="380"/>
      <c r="RA4" s="380"/>
      <c r="RB4" s="380"/>
      <c r="RC4" s="380"/>
      <c r="RD4" s="380"/>
      <c r="RE4" s="380"/>
      <c r="RF4" s="380"/>
      <c r="RG4" s="380"/>
      <c r="RH4" s="380"/>
      <c r="RI4" s="380"/>
      <c r="RJ4" s="380"/>
      <c r="RK4" s="380"/>
      <c r="RL4" s="380"/>
      <c r="RM4" s="380"/>
      <c r="RN4" s="380"/>
      <c r="RO4" s="380"/>
      <c r="RP4" s="380"/>
      <c r="RQ4" s="380"/>
      <c r="RR4" s="380"/>
      <c r="RS4" s="380"/>
      <c r="RT4" s="380"/>
      <c r="RU4" s="380"/>
      <c r="RV4" s="380"/>
      <c r="RW4" s="380"/>
      <c r="RX4" s="380"/>
      <c r="RY4" s="380"/>
      <c r="RZ4" s="380"/>
      <c r="SA4" s="380"/>
      <c r="SB4" s="380"/>
      <c r="SC4" s="380"/>
      <c r="SD4" s="380"/>
      <c r="SE4" s="380"/>
      <c r="SF4" s="380"/>
      <c r="SG4" s="380"/>
      <c r="SH4" s="380"/>
      <c r="SI4" s="380"/>
      <c r="SJ4" s="380"/>
      <c r="SK4" s="380"/>
      <c r="SL4" s="380"/>
      <c r="SM4" s="380"/>
      <c r="SN4" s="380"/>
      <c r="SO4" s="380"/>
      <c r="SP4" s="380"/>
      <c r="SQ4" s="380"/>
      <c r="SR4" s="380"/>
      <c r="SS4" s="380"/>
      <c r="ST4" s="380"/>
      <c r="SU4" s="380"/>
      <c r="SV4" s="380"/>
      <c r="SW4" s="380"/>
      <c r="SX4" s="380"/>
      <c r="SY4" s="380"/>
      <c r="SZ4" s="380"/>
      <c r="TA4" s="380"/>
      <c r="TB4" s="380"/>
      <c r="TC4" s="380"/>
      <c r="TD4" s="380"/>
      <c r="TE4" s="380"/>
      <c r="TF4" s="380"/>
      <c r="TG4" s="380"/>
      <c r="TH4" s="380"/>
      <c r="TI4" s="380"/>
      <c r="TJ4" s="380"/>
      <c r="TK4" s="380"/>
      <c r="TL4" s="380"/>
      <c r="TM4" s="380"/>
      <c r="TN4" s="380"/>
      <c r="TO4" s="380"/>
      <c r="TP4" s="380"/>
      <c r="TQ4" s="380"/>
      <c r="TR4" s="380"/>
      <c r="TS4" s="380"/>
      <c r="TT4" s="380"/>
      <c r="TU4" s="380"/>
      <c r="TV4" s="380"/>
      <c r="TW4" s="380"/>
      <c r="TX4" s="380"/>
      <c r="TY4" s="380"/>
      <c r="TZ4" s="380"/>
      <c r="UA4" s="380"/>
      <c r="UB4" s="380"/>
      <c r="UC4" s="380"/>
      <c r="UD4" s="380"/>
      <c r="UE4" s="380"/>
      <c r="UF4" s="380"/>
      <c r="UG4" s="380"/>
      <c r="UH4" s="380"/>
      <c r="UI4" s="380"/>
      <c r="UJ4" s="380"/>
      <c r="UK4" s="380"/>
      <c r="UL4" s="380"/>
      <c r="UM4" s="380"/>
      <c r="UN4" s="380"/>
      <c r="UO4" s="380"/>
      <c r="UP4" s="380"/>
      <c r="UQ4" s="380"/>
      <c r="UR4" s="380"/>
      <c r="US4" s="380"/>
      <c r="UT4" s="380"/>
      <c r="UU4" s="380"/>
      <c r="UV4" s="380"/>
      <c r="UW4" s="380"/>
      <c r="UX4" s="380"/>
      <c r="UY4" s="380"/>
      <c r="UZ4" s="380"/>
      <c r="VA4" s="380"/>
      <c r="VB4" s="380"/>
      <c r="VC4" s="380"/>
      <c r="VD4" s="380"/>
      <c r="VE4" s="380"/>
      <c r="VF4" s="380"/>
      <c r="VG4" s="380"/>
      <c r="VH4" s="380"/>
      <c r="VI4" s="380"/>
      <c r="VJ4" s="380"/>
      <c r="VK4" s="380"/>
      <c r="VL4" s="380"/>
      <c r="VM4" s="380"/>
      <c r="VN4" s="380"/>
      <c r="VO4" s="380"/>
      <c r="VP4" s="380"/>
      <c r="VQ4" s="380"/>
      <c r="VR4" s="380"/>
      <c r="VS4" s="380"/>
      <c r="VT4" s="380"/>
      <c r="VU4" s="380"/>
      <c r="VV4" s="380"/>
      <c r="VW4" s="380"/>
      <c r="VX4" s="380"/>
      <c r="VY4" s="380"/>
      <c r="VZ4" s="380"/>
      <c r="WA4" s="380"/>
      <c r="WB4" s="380"/>
      <c r="WC4" s="380"/>
      <c r="WD4" s="380"/>
      <c r="WE4" s="380"/>
      <c r="WF4" s="380"/>
      <c r="WG4" s="380"/>
      <c r="WH4" s="380"/>
      <c r="WI4" s="380"/>
      <c r="WJ4" s="380"/>
      <c r="WK4" s="380"/>
      <c r="WL4" s="380"/>
      <c r="WM4" s="380"/>
      <c r="WN4" s="380"/>
      <c r="WO4" s="380"/>
      <c r="WP4" s="380"/>
      <c r="WQ4" s="380"/>
      <c r="WR4" s="380"/>
      <c r="WS4" s="380"/>
      <c r="WT4" s="380"/>
      <c r="WU4" s="380"/>
      <c r="WV4" s="380"/>
      <c r="WW4" s="380"/>
      <c r="WX4" s="380"/>
      <c r="WY4" s="380"/>
      <c r="WZ4" s="380"/>
      <c r="XA4" s="380"/>
      <c r="XB4" s="380"/>
      <c r="XC4" s="380"/>
      <c r="XD4" s="380"/>
      <c r="XE4" s="380"/>
      <c r="XF4" s="380"/>
      <c r="XG4" s="380"/>
      <c r="XH4" s="380"/>
      <c r="XI4" s="380"/>
      <c r="XJ4" s="380"/>
      <c r="XK4" s="380"/>
      <c r="XL4" s="380"/>
      <c r="XM4" s="380"/>
      <c r="XN4" s="380"/>
      <c r="XO4" s="380"/>
      <c r="XP4" s="380"/>
      <c r="XQ4" s="380"/>
      <c r="XR4" s="380"/>
      <c r="XS4" s="380"/>
      <c r="XT4" s="380"/>
      <c r="XU4" s="380"/>
      <c r="XV4" s="380"/>
      <c r="XW4" s="380"/>
      <c r="XX4" s="380"/>
      <c r="XY4" s="380"/>
      <c r="XZ4" s="380"/>
      <c r="YA4" s="380"/>
      <c r="YB4" s="380"/>
      <c r="YC4" s="380"/>
      <c r="YD4" s="380"/>
      <c r="YE4" s="380"/>
      <c r="YF4" s="380"/>
      <c r="YG4" s="380"/>
      <c r="YH4" s="380"/>
      <c r="YI4" s="380"/>
      <c r="YJ4" s="380"/>
      <c r="YK4" s="380"/>
      <c r="YL4" s="380"/>
      <c r="YM4" s="380"/>
      <c r="YN4" s="380"/>
      <c r="YO4" s="380"/>
      <c r="YP4" s="380"/>
      <c r="YQ4" s="380"/>
      <c r="YR4" s="380"/>
      <c r="YS4" s="380"/>
      <c r="YT4" s="380"/>
      <c r="YU4" s="380"/>
      <c r="YV4" s="380"/>
      <c r="YW4" s="380"/>
      <c r="YX4" s="380"/>
      <c r="YY4" s="380"/>
      <c r="YZ4" s="380"/>
      <c r="ZA4" s="380"/>
      <c r="ZB4" s="380"/>
      <c r="ZC4" s="380"/>
      <c r="ZD4" s="380"/>
      <c r="ZE4" s="380"/>
      <c r="ZF4" s="380"/>
      <c r="ZG4" s="380"/>
      <c r="ZH4" s="380"/>
      <c r="ZI4" s="380"/>
      <c r="ZJ4" s="380"/>
      <c r="ZK4" s="380"/>
      <c r="ZL4" s="380"/>
      <c r="ZM4" s="380"/>
      <c r="ZN4" s="380"/>
      <c r="ZO4" s="380"/>
      <c r="ZP4" s="380"/>
      <c r="ZQ4" s="380"/>
      <c r="ZR4" s="380"/>
      <c r="ZS4" s="380"/>
      <c r="ZT4" s="380"/>
      <c r="ZU4" s="380"/>
      <c r="ZV4" s="380"/>
      <c r="ZW4" s="380"/>
      <c r="ZX4" s="380"/>
      <c r="ZY4" s="380"/>
      <c r="ZZ4" s="380"/>
      <c r="AAA4" s="380"/>
      <c r="AAB4" s="380"/>
      <c r="AAC4" s="380"/>
      <c r="AAD4" s="380"/>
      <c r="AAE4" s="380"/>
      <c r="AAF4" s="380"/>
      <c r="AAG4" s="380"/>
      <c r="AAH4" s="380"/>
      <c r="AAI4" s="380"/>
      <c r="AAJ4" s="380"/>
      <c r="AAK4" s="380"/>
      <c r="AAL4" s="380"/>
      <c r="AAM4" s="380"/>
      <c r="AAN4" s="380"/>
      <c r="AAO4" s="380"/>
      <c r="AAP4" s="380"/>
      <c r="AAQ4" s="380"/>
      <c r="AAR4" s="380"/>
      <c r="AAS4" s="380"/>
      <c r="AAT4" s="380"/>
      <c r="AAU4" s="380"/>
      <c r="AAV4" s="380"/>
      <c r="AAW4" s="380"/>
      <c r="AAX4" s="380"/>
      <c r="AAY4" s="380"/>
      <c r="AAZ4" s="380"/>
      <c r="ABA4" s="380"/>
      <c r="ABB4" s="380"/>
      <c r="ABC4" s="380"/>
      <c r="ABD4" s="380"/>
      <c r="ABE4" s="380"/>
      <c r="ABF4" s="380"/>
      <c r="ABG4" s="380"/>
      <c r="ABH4" s="380"/>
      <c r="ABI4" s="380"/>
      <c r="ABJ4" s="380"/>
      <c r="ABK4" s="380"/>
      <c r="ABL4" s="380"/>
      <c r="ABM4" s="380"/>
      <c r="ABN4" s="380"/>
      <c r="ABO4" s="380"/>
      <c r="ABP4" s="380"/>
      <c r="ABQ4" s="380"/>
      <c r="ABR4" s="380"/>
      <c r="ABS4" s="380"/>
      <c r="ABT4" s="380"/>
      <c r="ABU4" s="380"/>
      <c r="ABV4" s="380"/>
      <c r="ABW4" s="380"/>
      <c r="ABX4" s="380"/>
      <c r="ABY4" s="380"/>
      <c r="ABZ4" s="380"/>
      <c r="ACA4" s="380"/>
      <c r="ACB4" s="380"/>
      <c r="ACC4" s="380"/>
      <c r="ACD4" s="380"/>
      <c r="ACE4" s="380"/>
      <c r="ACF4" s="380"/>
      <c r="ACG4" s="380"/>
      <c r="ACH4" s="380"/>
      <c r="ACI4" s="380"/>
      <c r="ACJ4" s="380"/>
      <c r="ACK4" s="380"/>
      <c r="ACL4" s="380"/>
      <c r="ACM4" s="380"/>
      <c r="ACN4" s="380"/>
      <c r="ACO4" s="380"/>
      <c r="ACP4" s="380"/>
      <c r="ACQ4" s="380"/>
      <c r="ACR4" s="380"/>
      <c r="ACS4" s="380"/>
      <c r="ACT4" s="380"/>
      <c r="ACU4" s="380"/>
      <c r="ACV4" s="380"/>
      <c r="ACW4" s="380"/>
      <c r="ACX4" s="380"/>
      <c r="ACY4" s="380"/>
      <c r="ACZ4" s="380"/>
      <c r="ADA4" s="380"/>
      <c r="ADB4" s="380"/>
      <c r="ADC4" s="380"/>
      <c r="ADD4" s="380"/>
      <c r="ADE4" s="380"/>
      <c r="ADF4" s="380"/>
      <c r="ADG4" s="380"/>
      <c r="ADH4" s="380"/>
      <c r="ADI4" s="380"/>
      <c r="ADJ4" s="380"/>
      <c r="ADK4" s="380"/>
      <c r="ADL4" s="380"/>
      <c r="ADM4" s="380"/>
      <c r="ADN4" s="380"/>
      <c r="ADO4" s="380"/>
      <c r="ADP4" s="380"/>
      <c r="ADQ4" s="380"/>
      <c r="ADR4" s="380"/>
      <c r="ADS4" s="380"/>
      <c r="ADT4" s="380"/>
      <c r="ADU4" s="380"/>
      <c r="ADV4" s="380"/>
      <c r="ADW4" s="380"/>
      <c r="ADX4" s="380"/>
      <c r="ADY4" s="380"/>
      <c r="ADZ4" s="380"/>
      <c r="AEA4" s="380"/>
      <c r="AEB4" s="380"/>
      <c r="AEC4" s="380"/>
      <c r="AED4" s="380"/>
      <c r="AEE4" s="380"/>
      <c r="AEF4" s="380"/>
      <c r="AEG4" s="380"/>
      <c r="AEH4" s="380"/>
      <c r="AEI4" s="380"/>
      <c r="AEJ4" s="380"/>
      <c r="AEK4" s="380"/>
      <c r="AEL4" s="380"/>
      <c r="AEM4" s="380"/>
      <c r="AEN4" s="380"/>
      <c r="AEO4" s="380"/>
      <c r="AEP4" s="380"/>
      <c r="AEQ4" s="380"/>
      <c r="AER4" s="380"/>
      <c r="AES4" s="380"/>
      <c r="AET4" s="380"/>
      <c r="AEU4" s="380"/>
      <c r="AEV4" s="380"/>
      <c r="AEW4" s="380"/>
      <c r="AEX4" s="380"/>
      <c r="AEY4" s="380"/>
      <c r="AEZ4" s="380"/>
      <c r="AFA4" s="380"/>
      <c r="AFB4" s="380"/>
      <c r="AFC4" s="380"/>
      <c r="AFD4" s="380"/>
      <c r="AFE4" s="380"/>
      <c r="AFF4" s="380"/>
      <c r="AFG4" s="380"/>
      <c r="AFH4" s="380"/>
      <c r="AFI4" s="380"/>
      <c r="AFJ4" s="380"/>
      <c r="AFK4" s="380"/>
      <c r="AFL4" s="380"/>
      <c r="AFM4" s="380"/>
      <c r="AFN4" s="380"/>
      <c r="AFO4" s="380"/>
      <c r="AFP4" s="380"/>
      <c r="AFQ4" s="380"/>
      <c r="AFR4" s="380"/>
      <c r="AFS4" s="380"/>
      <c r="AFT4" s="380"/>
      <c r="AFU4" s="380"/>
      <c r="AFV4" s="380"/>
      <c r="AFW4" s="380"/>
      <c r="AFX4" s="380"/>
      <c r="AFY4" s="380"/>
      <c r="AFZ4" s="380"/>
      <c r="AGA4" s="380"/>
      <c r="AGB4" s="380"/>
      <c r="AGC4" s="380"/>
      <c r="AGD4" s="380"/>
      <c r="AGE4" s="380"/>
      <c r="AGF4" s="380"/>
      <c r="AGG4" s="380"/>
      <c r="AGH4" s="380"/>
      <c r="AGI4" s="380"/>
      <c r="AGJ4" s="380"/>
      <c r="AGK4" s="380"/>
      <c r="AGL4" s="380"/>
      <c r="AGM4" s="380"/>
      <c r="AGN4" s="380"/>
      <c r="AGO4" s="380"/>
      <c r="AGP4" s="380"/>
      <c r="AGQ4" s="380"/>
      <c r="AGR4" s="380"/>
      <c r="AGS4" s="380"/>
      <c r="AGT4" s="380"/>
      <c r="AGU4" s="380"/>
      <c r="AGV4" s="380"/>
      <c r="AGW4" s="380"/>
      <c r="AGX4" s="380"/>
      <c r="AGY4" s="380"/>
      <c r="AGZ4" s="380"/>
      <c r="AHA4" s="380"/>
      <c r="AHB4" s="380"/>
      <c r="AHC4" s="380"/>
      <c r="AHD4" s="380"/>
      <c r="AHE4" s="380"/>
      <c r="AHF4" s="380"/>
      <c r="AHG4" s="380"/>
      <c r="AHH4" s="380"/>
      <c r="AHI4" s="380"/>
      <c r="AHJ4" s="380"/>
      <c r="AHK4" s="380"/>
      <c r="AHL4" s="380"/>
      <c r="AHM4" s="380"/>
      <c r="AHN4" s="380"/>
      <c r="AHO4" s="380"/>
      <c r="AHP4" s="380"/>
      <c r="AHQ4" s="380"/>
      <c r="AHR4" s="380"/>
      <c r="AHS4" s="380"/>
      <c r="AHT4" s="380"/>
      <c r="AHU4" s="380"/>
      <c r="AHV4" s="380"/>
      <c r="AHW4" s="380"/>
      <c r="AHX4" s="380"/>
      <c r="AHY4" s="380"/>
      <c r="AHZ4" s="380"/>
      <c r="AIA4" s="380"/>
      <c r="AIB4" s="380"/>
      <c r="AIC4" s="380"/>
      <c r="AID4" s="380"/>
      <c r="AIE4" s="380"/>
      <c r="AIF4" s="380"/>
      <c r="AIG4" s="380"/>
      <c r="AIH4" s="380"/>
      <c r="AII4" s="380"/>
      <c r="AIJ4" s="380"/>
      <c r="AIK4" s="380"/>
      <c r="AIL4" s="380"/>
      <c r="AIM4" s="380"/>
      <c r="AIN4" s="380"/>
      <c r="AIO4" s="380"/>
      <c r="AIP4" s="380"/>
      <c r="AIQ4" s="380"/>
      <c r="AIR4" s="380"/>
      <c r="AIS4" s="380"/>
      <c r="AIT4" s="380"/>
      <c r="AIU4" s="380"/>
      <c r="AIV4" s="380"/>
      <c r="AIW4" s="380"/>
      <c r="AIX4" s="380"/>
      <c r="AIY4" s="380"/>
      <c r="AIZ4" s="380"/>
      <c r="AJA4" s="380"/>
      <c r="AJB4" s="380"/>
      <c r="AJC4" s="380"/>
      <c r="AJD4" s="380"/>
      <c r="AJE4" s="380"/>
      <c r="AJF4" s="380"/>
      <c r="AJG4" s="380"/>
      <c r="AJH4" s="380"/>
      <c r="AJI4" s="380"/>
      <c r="AJJ4" s="380"/>
      <c r="AJK4" s="380"/>
      <c r="AJL4" s="380"/>
      <c r="AJM4" s="380"/>
      <c r="AJN4" s="380"/>
      <c r="AJO4" s="380"/>
      <c r="AJP4" s="380"/>
      <c r="AJQ4" s="380"/>
      <c r="AJR4" s="380"/>
      <c r="AJS4" s="380"/>
      <c r="AJT4" s="380"/>
      <c r="AJU4" s="380"/>
      <c r="AJV4" s="380"/>
      <c r="AJW4" s="380"/>
      <c r="AJX4" s="380"/>
      <c r="AJY4" s="380"/>
      <c r="AJZ4" s="380"/>
      <c r="AKA4" s="380"/>
      <c r="AKB4" s="380"/>
      <c r="AKC4" s="380"/>
      <c r="AKD4" s="380"/>
      <c r="AKE4" s="380"/>
      <c r="AKF4" s="380"/>
      <c r="AKG4" s="380"/>
      <c r="AKH4" s="380"/>
      <c r="AKI4" s="380"/>
      <c r="AKJ4" s="380"/>
      <c r="AKK4" s="380"/>
      <c r="AKL4" s="380"/>
      <c r="AKM4" s="380"/>
      <c r="AKN4" s="380"/>
      <c r="AKO4" s="380"/>
      <c r="AKP4" s="380"/>
      <c r="AKQ4" s="380"/>
      <c r="AKR4" s="380"/>
      <c r="AKS4" s="380"/>
      <c r="AKT4" s="380"/>
      <c r="AKU4" s="380"/>
      <c r="AKV4" s="380"/>
      <c r="AKW4" s="380"/>
      <c r="AKX4" s="380"/>
      <c r="AKY4" s="380"/>
      <c r="AKZ4" s="380"/>
      <c r="ALA4" s="380"/>
      <c r="ALB4" s="380"/>
      <c r="ALC4" s="380"/>
      <c r="ALD4" s="380"/>
      <c r="ALE4" s="380"/>
      <c r="ALF4" s="380"/>
      <c r="ALG4" s="380"/>
      <c r="ALH4" s="380"/>
      <c r="ALI4" s="380"/>
      <c r="ALJ4" s="380"/>
      <c r="ALK4" s="380"/>
      <c r="ALL4" s="380"/>
      <c r="ALM4" s="380"/>
      <c r="ALN4" s="380"/>
      <c r="ALO4" s="380"/>
      <c r="ALP4" s="380"/>
      <c r="ALQ4" s="380"/>
      <c r="ALR4" s="380"/>
      <c r="ALS4" s="380"/>
      <c r="ALT4" s="380"/>
      <c r="ALU4" s="380"/>
      <c r="ALV4" s="380"/>
      <c r="ALW4" s="380"/>
      <c r="ALX4" s="380"/>
      <c r="ALY4" s="380"/>
      <c r="ALZ4" s="380"/>
      <c r="AMA4" s="380"/>
      <c r="AMB4" s="380"/>
      <c r="AMC4" s="380"/>
      <c r="AMD4" s="380"/>
      <c r="AME4" s="380"/>
      <c r="AMF4" s="380"/>
      <c r="AMG4" s="380"/>
      <c r="AMH4" s="380"/>
      <c r="AMI4" s="380"/>
      <c r="AMJ4" s="380"/>
      <c r="AMK4" s="380"/>
      <c r="AML4" s="380"/>
      <c r="AMM4" s="380"/>
      <c r="AMN4" s="380"/>
      <c r="AMO4" s="380"/>
      <c r="AMP4" s="380"/>
      <c r="AMQ4" s="380"/>
      <c r="AMR4" s="380"/>
      <c r="AMS4" s="380"/>
      <c r="AMT4" s="380"/>
      <c r="AMU4" s="380"/>
      <c r="AMV4" s="380"/>
      <c r="AMW4" s="380"/>
      <c r="AMX4" s="380"/>
      <c r="AMY4" s="380"/>
      <c r="AMZ4" s="380"/>
      <c r="ANA4" s="380"/>
      <c r="ANB4" s="380"/>
      <c r="ANC4" s="380"/>
      <c r="AND4" s="380"/>
      <c r="ANE4" s="380"/>
      <c r="ANF4" s="380"/>
      <c r="ANG4" s="380"/>
      <c r="ANH4" s="380"/>
      <c r="ANI4" s="380"/>
      <c r="ANJ4" s="380"/>
      <c r="ANK4" s="380"/>
      <c r="ANL4" s="380"/>
      <c r="ANM4" s="380"/>
      <c r="ANN4" s="380"/>
      <c r="ANO4" s="380"/>
      <c r="ANP4" s="380"/>
      <c r="ANQ4" s="380"/>
      <c r="ANR4" s="380"/>
      <c r="ANS4" s="380"/>
      <c r="ANT4" s="380"/>
      <c r="ANU4" s="380"/>
      <c r="ANV4" s="380"/>
      <c r="ANW4" s="380"/>
      <c r="ANX4" s="380"/>
      <c r="ANY4" s="380"/>
      <c r="ANZ4" s="380"/>
      <c r="AOA4" s="380"/>
      <c r="AOB4" s="380"/>
      <c r="AOC4" s="380"/>
      <c r="AOD4" s="380"/>
      <c r="AOE4" s="380"/>
      <c r="AOF4" s="380"/>
      <c r="AOG4" s="380"/>
      <c r="AOH4" s="380"/>
      <c r="AOI4" s="380"/>
      <c r="AOJ4" s="380"/>
      <c r="AOK4" s="380"/>
      <c r="AOL4" s="380"/>
      <c r="AOM4" s="380"/>
      <c r="AON4" s="380"/>
      <c r="AOO4" s="380"/>
      <c r="AOP4" s="380"/>
      <c r="AOQ4" s="380"/>
      <c r="AOR4" s="380"/>
      <c r="AOS4" s="380"/>
      <c r="AOT4" s="380"/>
      <c r="AOU4" s="380"/>
      <c r="AOV4" s="380"/>
      <c r="AOW4" s="380"/>
      <c r="AOX4" s="380"/>
      <c r="AOY4" s="380"/>
      <c r="AOZ4" s="380"/>
      <c r="APA4" s="380"/>
      <c r="APB4" s="380"/>
      <c r="APC4" s="380"/>
      <c r="APD4" s="380"/>
      <c r="APE4" s="380"/>
      <c r="APF4" s="380"/>
      <c r="APG4" s="380"/>
      <c r="APH4" s="380"/>
      <c r="API4" s="380"/>
      <c r="APJ4" s="380"/>
      <c r="APK4" s="380"/>
      <c r="APL4" s="380"/>
      <c r="APM4" s="380"/>
      <c r="APN4" s="380"/>
      <c r="APO4" s="380"/>
      <c r="APP4" s="380"/>
      <c r="APQ4" s="380"/>
      <c r="APR4" s="380"/>
      <c r="APS4" s="380"/>
      <c r="APT4" s="380"/>
      <c r="APU4" s="380"/>
      <c r="APV4" s="380"/>
      <c r="APW4" s="380"/>
      <c r="APX4" s="380"/>
      <c r="APY4" s="380"/>
      <c r="APZ4" s="380"/>
      <c r="AQA4" s="380"/>
      <c r="AQB4" s="380"/>
      <c r="AQC4" s="380"/>
      <c r="AQD4" s="380"/>
      <c r="AQE4" s="380"/>
      <c r="AQF4" s="380"/>
      <c r="AQG4" s="380"/>
      <c r="AQH4" s="380"/>
      <c r="AQI4" s="380"/>
      <c r="AQJ4" s="380"/>
      <c r="AQK4" s="380"/>
      <c r="AQL4" s="380"/>
      <c r="AQM4" s="380"/>
      <c r="AQN4" s="380"/>
      <c r="AQO4" s="380"/>
      <c r="AQP4" s="380"/>
      <c r="AQQ4" s="380"/>
      <c r="AQR4" s="380"/>
      <c r="AQS4" s="380"/>
      <c r="AQT4" s="380"/>
      <c r="AQU4" s="380"/>
      <c r="AQV4" s="380"/>
      <c r="AQW4" s="380"/>
      <c r="AQX4" s="380"/>
      <c r="AQY4" s="380"/>
      <c r="AQZ4" s="380"/>
      <c r="ARA4" s="380"/>
      <c r="ARB4" s="380"/>
      <c r="ARC4" s="380"/>
      <c r="ARD4" s="380"/>
      <c r="ARE4" s="380"/>
      <c r="ARF4" s="380"/>
      <c r="ARG4" s="380"/>
      <c r="ARH4" s="380"/>
      <c r="ARI4" s="380"/>
      <c r="ARJ4" s="380"/>
      <c r="ARK4" s="380"/>
      <c r="ARL4" s="380"/>
      <c r="ARM4" s="380"/>
      <c r="ARN4" s="380"/>
      <c r="ARO4" s="380"/>
      <c r="ARP4" s="380"/>
      <c r="ARQ4" s="380"/>
      <c r="ARR4" s="380"/>
      <c r="ARS4" s="380"/>
      <c r="ART4" s="380"/>
      <c r="ARU4" s="380"/>
      <c r="ARV4" s="380"/>
      <c r="ARW4" s="380"/>
      <c r="ARX4" s="380"/>
      <c r="ARY4" s="380"/>
      <c r="ARZ4" s="380"/>
      <c r="ASA4" s="380"/>
      <c r="ASB4" s="380"/>
      <c r="ASC4" s="380"/>
      <c r="ASD4" s="380"/>
      <c r="ASE4" s="380"/>
      <c r="ASF4" s="380"/>
      <c r="ASG4" s="380"/>
      <c r="ASH4" s="380"/>
      <c r="ASI4" s="380"/>
      <c r="ASJ4" s="380"/>
      <c r="ASK4" s="380"/>
      <c r="ASL4" s="380"/>
      <c r="ASM4" s="380"/>
      <c r="ASN4" s="380"/>
      <c r="ASO4" s="380"/>
      <c r="ASP4" s="380"/>
      <c r="ASQ4" s="380"/>
      <c r="ASR4" s="380"/>
      <c r="ASS4" s="380"/>
      <c r="AST4" s="380"/>
      <c r="ASU4" s="380"/>
      <c r="ASV4" s="380"/>
      <c r="ASW4" s="380"/>
      <c r="ASX4" s="380"/>
      <c r="ASY4" s="380"/>
      <c r="ASZ4" s="380"/>
      <c r="ATA4" s="380"/>
      <c r="ATB4" s="380"/>
      <c r="ATC4" s="380"/>
      <c r="ATD4" s="380"/>
      <c r="ATE4" s="380"/>
      <c r="ATF4" s="380"/>
      <c r="ATG4" s="380"/>
      <c r="ATH4" s="380"/>
      <c r="ATI4" s="380"/>
      <c r="ATJ4" s="380"/>
      <c r="ATK4" s="380"/>
      <c r="ATL4" s="380"/>
      <c r="ATM4" s="380"/>
      <c r="ATN4" s="380"/>
      <c r="ATO4" s="380"/>
      <c r="ATP4" s="380"/>
      <c r="ATQ4" s="380"/>
      <c r="ATR4" s="380"/>
      <c r="ATS4" s="380"/>
      <c r="ATT4" s="380"/>
      <c r="ATU4" s="380"/>
      <c r="ATV4" s="380"/>
      <c r="ATW4" s="380"/>
      <c r="ATX4" s="380"/>
      <c r="ATY4" s="380"/>
      <c r="ATZ4" s="380"/>
      <c r="AUA4" s="380"/>
      <c r="AUB4" s="380"/>
      <c r="AUC4" s="380"/>
      <c r="AUD4" s="380"/>
      <c r="AUE4" s="380"/>
      <c r="AUF4" s="380"/>
      <c r="AUG4" s="380"/>
      <c r="AUH4" s="380"/>
      <c r="AUI4" s="380"/>
      <c r="AUJ4" s="380"/>
      <c r="AUK4" s="380"/>
      <c r="AUL4" s="380"/>
      <c r="AUM4" s="380"/>
      <c r="AUN4" s="380"/>
      <c r="AUO4" s="380"/>
      <c r="AUP4" s="380"/>
      <c r="AUQ4" s="380"/>
      <c r="AUR4" s="380"/>
      <c r="AUS4" s="380"/>
      <c r="AUT4" s="380"/>
      <c r="AUU4" s="380"/>
      <c r="AUV4" s="380"/>
      <c r="AUW4" s="380"/>
      <c r="AUX4" s="380"/>
      <c r="AUY4" s="380"/>
      <c r="AUZ4" s="380"/>
      <c r="AVA4" s="380"/>
      <c r="AVB4" s="380"/>
      <c r="AVC4" s="380"/>
      <c r="AVD4" s="380"/>
      <c r="AVE4" s="380"/>
      <c r="AVF4" s="380"/>
      <c r="AVG4" s="380"/>
      <c r="AVH4" s="380"/>
      <c r="AVI4" s="380"/>
      <c r="AVJ4" s="380"/>
      <c r="AVK4" s="380"/>
      <c r="AVL4" s="380"/>
      <c r="AVM4" s="380"/>
      <c r="AVN4" s="380"/>
      <c r="AVO4" s="380"/>
      <c r="AVP4" s="380"/>
      <c r="AVQ4" s="380"/>
      <c r="AVR4" s="380"/>
      <c r="AVS4" s="380"/>
      <c r="AVT4" s="380"/>
      <c r="AVU4" s="380"/>
      <c r="AVV4" s="380"/>
      <c r="AVW4" s="380"/>
      <c r="AVX4" s="380"/>
      <c r="AVY4" s="380"/>
      <c r="AVZ4" s="380"/>
      <c r="AWA4" s="380"/>
      <c r="AWB4" s="380"/>
      <c r="AWC4" s="380"/>
      <c r="AWD4" s="380"/>
      <c r="AWE4" s="380"/>
      <c r="AWF4" s="380"/>
      <c r="AWG4" s="380"/>
      <c r="AWH4" s="380"/>
      <c r="AWI4" s="380"/>
      <c r="AWJ4" s="380"/>
      <c r="AWK4" s="380"/>
      <c r="AWL4" s="380"/>
      <c r="AWM4" s="380"/>
      <c r="AWN4" s="380"/>
      <c r="AWO4" s="380"/>
      <c r="AWP4" s="380"/>
      <c r="AWQ4" s="380"/>
      <c r="AWR4" s="380"/>
      <c r="AWS4" s="380"/>
      <c r="AWT4" s="380"/>
      <c r="AWU4" s="380"/>
      <c r="AWV4" s="380"/>
      <c r="AWW4" s="380"/>
      <c r="AWX4" s="380"/>
      <c r="AWY4" s="380"/>
      <c r="AWZ4" s="380"/>
      <c r="AXA4" s="380"/>
      <c r="AXB4" s="380"/>
      <c r="AXC4" s="380"/>
      <c r="AXD4" s="380"/>
      <c r="AXE4" s="380"/>
      <c r="AXF4" s="380"/>
      <c r="AXG4" s="380"/>
      <c r="AXH4" s="380"/>
      <c r="AXI4" s="380"/>
      <c r="AXJ4" s="380"/>
      <c r="AXK4" s="380"/>
      <c r="AXL4" s="380"/>
      <c r="AXM4" s="380"/>
      <c r="AXN4" s="380"/>
      <c r="AXO4" s="380"/>
      <c r="AXP4" s="380"/>
      <c r="AXQ4" s="380"/>
      <c r="AXR4" s="380"/>
      <c r="AXS4" s="380"/>
      <c r="AXT4" s="380"/>
      <c r="AXU4" s="380"/>
      <c r="AXV4" s="380"/>
      <c r="AXW4" s="380"/>
      <c r="AXX4" s="380"/>
      <c r="AXY4" s="380"/>
      <c r="AXZ4" s="380"/>
      <c r="AYA4" s="380"/>
      <c r="AYB4" s="380"/>
      <c r="AYC4" s="380"/>
      <c r="AYD4" s="380"/>
      <c r="AYE4" s="380"/>
      <c r="AYF4" s="380"/>
      <c r="AYG4" s="380"/>
      <c r="AYH4" s="380"/>
      <c r="AYI4" s="380"/>
      <c r="AYJ4" s="380"/>
      <c r="AYK4" s="380"/>
      <c r="AYL4" s="380"/>
      <c r="AYM4" s="380"/>
      <c r="AYN4" s="380"/>
      <c r="AYO4" s="380"/>
      <c r="AYP4" s="380"/>
      <c r="AYQ4" s="380"/>
      <c r="AYR4" s="380"/>
      <c r="AYS4" s="380"/>
      <c r="AYT4" s="380"/>
      <c r="AYU4" s="380"/>
      <c r="AYV4" s="380"/>
      <c r="AYW4" s="380"/>
      <c r="AYX4" s="380"/>
      <c r="AYY4" s="380"/>
      <c r="AYZ4" s="380"/>
      <c r="AZA4" s="380"/>
      <c r="AZB4" s="380"/>
      <c r="AZC4" s="380"/>
      <c r="AZD4" s="380"/>
      <c r="AZE4" s="380"/>
      <c r="AZF4" s="380"/>
      <c r="AZG4" s="380"/>
      <c r="AZH4" s="380"/>
      <c r="AZI4" s="380"/>
      <c r="AZJ4" s="380"/>
      <c r="AZK4" s="380"/>
      <c r="AZL4" s="380"/>
      <c r="AZM4" s="380"/>
      <c r="AZN4" s="380"/>
      <c r="AZO4" s="380"/>
      <c r="AZP4" s="380"/>
      <c r="AZQ4" s="380"/>
      <c r="AZR4" s="380"/>
      <c r="AZS4" s="380"/>
      <c r="AZT4" s="380"/>
      <c r="AZU4" s="380"/>
      <c r="AZV4" s="380"/>
      <c r="AZW4" s="380"/>
      <c r="AZX4" s="380"/>
      <c r="AZY4" s="380"/>
      <c r="AZZ4" s="380"/>
      <c r="BAA4" s="380"/>
      <c r="BAB4" s="380"/>
      <c r="BAC4" s="380"/>
      <c r="BAD4" s="380"/>
      <c r="BAE4" s="380"/>
      <c r="BAF4" s="380"/>
      <c r="BAG4" s="380"/>
      <c r="BAH4" s="380"/>
      <c r="BAI4" s="380"/>
      <c r="BAJ4" s="380"/>
      <c r="BAK4" s="380"/>
      <c r="BAL4" s="380"/>
      <c r="BAM4" s="380"/>
      <c r="BAN4" s="380"/>
      <c r="BAO4" s="380"/>
      <c r="BAP4" s="380"/>
      <c r="BAQ4" s="380"/>
      <c r="BAR4" s="380"/>
      <c r="BAS4" s="380"/>
      <c r="BAT4" s="380"/>
      <c r="BAU4" s="380"/>
      <c r="BAV4" s="380"/>
      <c r="BAW4" s="380"/>
      <c r="BAX4" s="380"/>
      <c r="BAY4" s="380"/>
      <c r="BAZ4" s="380"/>
      <c r="BBA4" s="380"/>
      <c r="BBB4" s="380"/>
      <c r="BBC4" s="380"/>
      <c r="BBD4" s="380"/>
      <c r="BBE4" s="380"/>
      <c r="BBF4" s="380"/>
      <c r="BBG4" s="380"/>
      <c r="BBH4" s="380"/>
      <c r="BBI4" s="380"/>
      <c r="BBJ4" s="380"/>
      <c r="BBK4" s="380"/>
      <c r="BBL4" s="380"/>
      <c r="BBM4" s="380"/>
      <c r="BBN4" s="380"/>
      <c r="BBO4" s="380"/>
      <c r="BBP4" s="380"/>
      <c r="BBQ4" s="380"/>
      <c r="BBR4" s="380"/>
      <c r="BBS4" s="380"/>
      <c r="BBT4" s="380"/>
      <c r="BBU4" s="380"/>
      <c r="BBV4" s="380"/>
      <c r="BBW4" s="380"/>
      <c r="BBX4" s="380"/>
      <c r="BBY4" s="380"/>
      <c r="BBZ4" s="380"/>
      <c r="BCA4" s="380"/>
      <c r="BCB4" s="380"/>
      <c r="BCC4" s="380"/>
      <c r="BCD4" s="380"/>
      <c r="BCE4" s="380"/>
      <c r="BCF4" s="380"/>
      <c r="BCG4" s="380"/>
      <c r="BCH4" s="380"/>
      <c r="BCI4" s="380"/>
      <c r="BCJ4" s="380"/>
      <c r="BCK4" s="380"/>
      <c r="BCL4" s="380"/>
      <c r="BCM4" s="380"/>
      <c r="BCN4" s="380"/>
      <c r="BCO4" s="380"/>
      <c r="BCP4" s="380"/>
      <c r="BCQ4" s="380"/>
      <c r="BCR4" s="380"/>
      <c r="BCS4" s="380"/>
      <c r="BCT4" s="380"/>
      <c r="BCU4" s="380"/>
      <c r="BCV4" s="380"/>
      <c r="BCW4" s="380"/>
      <c r="BCX4" s="380"/>
      <c r="BCY4" s="380"/>
      <c r="BCZ4" s="380"/>
      <c r="BDA4" s="380"/>
      <c r="BDB4" s="380"/>
      <c r="BDC4" s="380"/>
      <c r="BDD4" s="380"/>
      <c r="BDE4" s="380"/>
      <c r="BDF4" s="380"/>
      <c r="BDG4" s="380"/>
      <c r="BDH4" s="380"/>
      <c r="BDI4" s="380"/>
      <c r="BDJ4" s="380"/>
      <c r="BDK4" s="380"/>
      <c r="BDL4" s="380"/>
      <c r="BDM4" s="380"/>
      <c r="BDN4" s="380"/>
      <c r="BDO4" s="380"/>
      <c r="BDP4" s="380"/>
      <c r="BDQ4" s="380"/>
      <c r="BDR4" s="380"/>
      <c r="BDS4" s="380"/>
      <c r="BDT4" s="380"/>
      <c r="BDU4" s="380"/>
      <c r="BDV4" s="380"/>
      <c r="BDW4" s="380"/>
      <c r="BDX4" s="380"/>
      <c r="BDY4" s="380"/>
      <c r="BDZ4" s="380"/>
      <c r="BEA4" s="380"/>
      <c r="BEB4" s="380"/>
      <c r="BEC4" s="380"/>
      <c r="BED4" s="380"/>
      <c r="BEE4" s="380"/>
      <c r="BEF4" s="380"/>
      <c r="BEG4" s="380"/>
      <c r="BEH4" s="380"/>
      <c r="BEI4" s="380"/>
      <c r="BEJ4" s="380"/>
      <c r="BEK4" s="380"/>
      <c r="BEL4" s="380"/>
      <c r="BEM4" s="380"/>
      <c r="BEN4" s="380"/>
      <c r="BEO4" s="380"/>
      <c r="BEP4" s="380"/>
      <c r="BEQ4" s="380"/>
      <c r="BER4" s="380"/>
      <c r="BES4" s="380"/>
      <c r="BET4" s="380"/>
      <c r="BEU4" s="380"/>
      <c r="BEV4" s="380"/>
      <c r="BEW4" s="380"/>
      <c r="BEX4" s="380"/>
      <c r="BEY4" s="380"/>
      <c r="BEZ4" s="380"/>
      <c r="BFA4" s="380"/>
      <c r="BFB4" s="380"/>
      <c r="BFC4" s="380"/>
      <c r="BFD4" s="380"/>
      <c r="BFE4" s="380"/>
      <c r="BFF4" s="380"/>
      <c r="BFG4" s="380"/>
      <c r="BFH4" s="380"/>
      <c r="BFI4" s="380"/>
      <c r="BFJ4" s="380"/>
      <c r="BFK4" s="380"/>
      <c r="BFL4" s="380"/>
      <c r="BFM4" s="380"/>
      <c r="BFN4" s="380"/>
      <c r="BFO4" s="380"/>
      <c r="BFP4" s="380"/>
      <c r="BFQ4" s="380"/>
      <c r="BFR4" s="380"/>
      <c r="BFS4" s="380"/>
      <c r="BFT4" s="380"/>
      <c r="BFU4" s="380"/>
      <c r="BFV4" s="380"/>
      <c r="BFW4" s="380"/>
      <c r="BFX4" s="380"/>
      <c r="BFY4" s="380"/>
      <c r="BFZ4" s="380"/>
      <c r="BGA4" s="380"/>
      <c r="BGB4" s="380"/>
      <c r="BGC4" s="380"/>
      <c r="BGD4" s="380"/>
      <c r="BGE4" s="380"/>
      <c r="BGF4" s="380"/>
      <c r="BGG4" s="380"/>
      <c r="BGH4" s="380"/>
      <c r="BGI4" s="380"/>
      <c r="BGJ4" s="380"/>
      <c r="BGK4" s="380"/>
      <c r="BGL4" s="380"/>
      <c r="BGM4" s="380"/>
      <c r="BGN4" s="380"/>
      <c r="BGO4" s="380"/>
      <c r="BGP4" s="380"/>
      <c r="BGQ4" s="380"/>
      <c r="BGR4" s="380"/>
      <c r="BGS4" s="380"/>
      <c r="BGT4" s="380"/>
      <c r="BGU4" s="380"/>
      <c r="BGV4" s="380"/>
      <c r="BGW4" s="380"/>
      <c r="BGX4" s="380"/>
      <c r="BGY4" s="380"/>
      <c r="BGZ4" s="380"/>
      <c r="BHA4" s="380"/>
      <c r="BHB4" s="380"/>
      <c r="BHC4" s="380"/>
      <c r="BHD4" s="380"/>
      <c r="BHE4" s="380"/>
      <c r="BHF4" s="380"/>
      <c r="BHG4" s="380"/>
      <c r="BHH4" s="380"/>
      <c r="BHI4" s="380"/>
      <c r="BHJ4" s="380"/>
      <c r="BHK4" s="380"/>
      <c r="BHL4" s="380"/>
      <c r="BHM4" s="380"/>
      <c r="BHN4" s="380"/>
      <c r="BHO4" s="380"/>
      <c r="BHP4" s="380"/>
      <c r="BHQ4" s="380"/>
      <c r="BHR4" s="380"/>
      <c r="BHS4" s="380"/>
      <c r="BHT4" s="380"/>
      <c r="BHU4" s="380"/>
      <c r="BHV4" s="380"/>
      <c r="BHW4" s="380"/>
      <c r="BHX4" s="380"/>
      <c r="BHY4" s="380"/>
      <c r="BHZ4" s="380"/>
      <c r="BIA4" s="380"/>
      <c r="BIB4" s="380"/>
      <c r="BIC4" s="380"/>
      <c r="BID4" s="380"/>
      <c r="BIE4" s="380"/>
      <c r="BIF4" s="380"/>
      <c r="BIG4" s="380"/>
      <c r="BIH4" s="380"/>
      <c r="BII4" s="380"/>
      <c r="BIJ4" s="380"/>
      <c r="BIK4" s="380"/>
      <c r="BIL4" s="380"/>
      <c r="BIM4" s="380"/>
      <c r="BIN4" s="380"/>
      <c r="BIO4" s="380"/>
      <c r="BIP4" s="380"/>
      <c r="BIQ4" s="380"/>
      <c r="BIR4" s="380"/>
      <c r="BIS4" s="380"/>
      <c r="BIT4" s="380"/>
      <c r="BIU4" s="380"/>
      <c r="BIV4" s="380"/>
      <c r="BIW4" s="380"/>
      <c r="BIX4" s="380"/>
      <c r="BIY4" s="380"/>
      <c r="BIZ4" s="380"/>
      <c r="BJA4" s="380"/>
      <c r="BJB4" s="380"/>
      <c r="BJC4" s="380"/>
      <c r="BJD4" s="380"/>
      <c r="BJE4" s="380"/>
      <c r="BJF4" s="380"/>
      <c r="BJG4" s="380"/>
      <c r="BJH4" s="380"/>
      <c r="BJI4" s="380"/>
      <c r="BJJ4" s="380"/>
      <c r="BJK4" s="380"/>
      <c r="BJL4" s="380"/>
      <c r="BJM4" s="380"/>
      <c r="BJN4" s="380"/>
      <c r="BJO4" s="380"/>
      <c r="BJP4" s="380"/>
      <c r="BJQ4" s="380"/>
      <c r="BJR4" s="380"/>
      <c r="BJS4" s="380"/>
      <c r="BJT4" s="380"/>
      <c r="BJU4" s="380"/>
      <c r="BJV4" s="380"/>
      <c r="BJW4" s="380"/>
      <c r="BJX4" s="380"/>
      <c r="BJY4" s="380"/>
      <c r="BJZ4" s="380"/>
      <c r="BKA4" s="380"/>
      <c r="BKB4" s="380"/>
      <c r="BKC4" s="380"/>
      <c r="BKD4" s="380"/>
      <c r="BKE4" s="380"/>
      <c r="BKF4" s="380"/>
      <c r="BKG4" s="380"/>
      <c r="BKH4" s="380"/>
      <c r="BKI4" s="380"/>
      <c r="BKJ4" s="380"/>
      <c r="BKK4" s="380"/>
      <c r="BKL4" s="380"/>
      <c r="BKM4" s="380"/>
      <c r="BKN4" s="380"/>
      <c r="BKO4" s="380"/>
      <c r="BKP4" s="380"/>
      <c r="BKQ4" s="380"/>
      <c r="BKR4" s="380"/>
      <c r="BKS4" s="380"/>
      <c r="BKT4" s="380"/>
      <c r="BKU4" s="380"/>
      <c r="BKV4" s="380"/>
      <c r="BKW4" s="380"/>
      <c r="BKX4" s="380"/>
      <c r="BKY4" s="380"/>
      <c r="BKZ4" s="380"/>
      <c r="BLA4" s="380"/>
      <c r="BLB4" s="380"/>
      <c r="BLC4" s="380"/>
      <c r="BLD4" s="380"/>
      <c r="BLE4" s="380"/>
      <c r="BLF4" s="380"/>
      <c r="BLG4" s="380"/>
      <c r="BLH4" s="380"/>
      <c r="BLI4" s="380"/>
      <c r="BLJ4" s="380"/>
      <c r="BLK4" s="380"/>
      <c r="BLL4" s="380"/>
      <c r="BLM4" s="380"/>
      <c r="BLN4" s="380"/>
      <c r="BLO4" s="380"/>
      <c r="BLP4" s="380"/>
      <c r="BLQ4" s="380"/>
      <c r="BLR4" s="380"/>
      <c r="BLS4" s="380"/>
      <c r="BLT4" s="380"/>
      <c r="BLU4" s="380"/>
      <c r="BLV4" s="380"/>
      <c r="BLW4" s="380"/>
      <c r="BLX4" s="380"/>
      <c r="BLY4" s="380"/>
      <c r="BLZ4" s="380"/>
      <c r="BMA4" s="380"/>
      <c r="BMB4" s="380"/>
      <c r="BMC4" s="380"/>
      <c r="BMD4" s="380"/>
      <c r="BME4" s="380"/>
      <c r="BMF4" s="380"/>
      <c r="BMG4" s="380"/>
      <c r="BMH4" s="380"/>
      <c r="BMI4" s="380"/>
      <c r="BMJ4" s="380"/>
      <c r="BMK4" s="380"/>
      <c r="BML4" s="380"/>
      <c r="BMM4" s="380"/>
      <c r="BMN4" s="380"/>
      <c r="BMO4" s="380"/>
      <c r="BMP4" s="380"/>
      <c r="BMQ4" s="380"/>
      <c r="BMR4" s="380"/>
      <c r="BMS4" s="380"/>
      <c r="BMT4" s="380"/>
      <c r="BMU4" s="380"/>
      <c r="BMV4" s="380"/>
      <c r="BMW4" s="380"/>
      <c r="BMX4" s="380"/>
      <c r="BMY4" s="380"/>
      <c r="BMZ4" s="380"/>
      <c r="BNA4" s="380"/>
      <c r="BNB4" s="380"/>
      <c r="BNC4" s="380"/>
      <c r="BND4" s="380"/>
      <c r="BNE4" s="380"/>
      <c r="BNF4" s="380"/>
      <c r="BNG4" s="380"/>
      <c r="BNH4" s="380"/>
      <c r="BNI4" s="380"/>
      <c r="BNJ4" s="380"/>
      <c r="BNK4" s="380"/>
      <c r="BNL4" s="380"/>
      <c r="BNM4" s="380"/>
      <c r="BNN4" s="380"/>
      <c r="BNO4" s="380"/>
      <c r="BNP4" s="380"/>
      <c r="BNQ4" s="380"/>
      <c r="BNR4" s="380"/>
      <c r="BNS4" s="380"/>
      <c r="BNT4" s="380"/>
      <c r="BNU4" s="380"/>
      <c r="BNV4" s="380"/>
      <c r="BNW4" s="380"/>
      <c r="BNX4" s="380"/>
      <c r="BNY4" s="380"/>
      <c r="BNZ4" s="380"/>
      <c r="BOA4" s="380"/>
      <c r="BOB4" s="380"/>
      <c r="BOC4" s="380"/>
      <c r="BOD4" s="380"/>
      <c r="BOE4" s="380"/>
      <c r="BOF4" s="380"/>
      <c r="BOG4" s="380"/>
      <c r="BOH4" s="380"/>
      <c r="BOI4" s="380"/>
      <c r="BOJ4" s="380"/>
      <c r="BOK4" s="380"/>
      <c r="BOL4" s="380"/>
      <c r="BOM4" s="380"/>
      <c r="BON4" s="380"/>
      <c r="BOO4" s="380"/>
      <c r="BOP4" s="380"/>
      <c r="BOQ4" s="380"/>
      <c r="BOR4" s="380"/>
      <c r="BOS4" s="380"/>
      <c r="BOT4" s="380"/>
      <c r="BOU4" s="380"/>
      <c r="BOV4" s="380"/>
      <c r="BOW4" s="380"/>
      <c r="BOX4" s="380"/>
      <c r="BOY4" s="380"/>
      <c r="BOZ4" s="380"/>
      <c r="BPA4" s="380"/>
      <c r="BPB4" s="380"/>
      <c r="BPC4" s="380"/>
      <c r="BPD4" s="380"/>
      <c r="BPE4" s="380"/>
      <c r="BPF4" s="380"/>
      <c r="BPG4" s="380"/>
      <c r="BPH4" s="380"/>
      <c r="BPI4" s="380"/>
      <c r="BPJ4" s="380"/>
      <c r="BPK4" s="380"/>
      <c r="BPL4" s="380"/>
      <c r="BPM4" s="380"/>
      <c r="BPN4" s="380"/>
      <c r="BPO4" s="380"/>
      <c r="BPP4" s="380"/>
      <c r="BPQ4" s="380"/>
      <c r="BPR4" s="380"/>
      <c r="BPS4" s="380"/>
      <c r="BPT4" s="380"/>
      <c r="BPU4" s="380"/>
      <c r="BPV4" s="380"/>
      <c r="BPW4" s="380"/>
      <c r="BPX4" s="380"/>
      <c r="BPY4" s="380"/>
      <c r="BPZ4" s="380"/>
      <c r="BQA4" s="380"/>
      <c r="BQB4" s="380"/>
      <c r="BQC4" s="380"/>
      <c r="BQD4" s="380"/>
      <c r="BQE4" s="380"/>
      <c r="BQF4" s="380"/>
      <c r="BQG4" s="380"/>
      <c r="BQH4" s="380"/>
      <c r="BQI4" s="380"/>
      <c r="BQJ4" s="380"/>
      <c r="BQK4" s="380"/>
      <c r="BQL4" s="380"/>
      <c r="BQM4" s="380"/>
      <c r="BQN4" s="380"/>
      <c r="BQO4" s="380"/>
      <c r="BQP4" s="380"/>
      <c r="BQQ4" s="380"/>
      <c r="BQR4" s="380"/>
      <c r="BQS4" s="380"/>
      <c r="BQT4" s="380"/>
      <c r="BQU4" s="380"/>
      <c r="BQV4" s="380"/>
      <c r="BQW4" s="380"/>
      <c r="BQX4" s="380"/>
      <c r="BQY4" s="380"/>
      <c r="BQZ4" s="380"/>
      <c r="BRA4" s="380"/>
      <c r="BRB4" s="380"/>
      <c r="BRC4" s="380"/>
      <c r="BRD4" s="380"/>
      <c r="BRE4" s="380"/>
      <c r="BRF4" s="380"/>
      <c r="BRG4" s="380"/>
      <c r="BRH4" s="380"/>
      <c r="BRI4" s="380"/>
      <c r="BRJ4" s="380"/>
      <c r="BRK4" s="380"/>
      <c r="BRL4" s="380"/>
      <c r="BRM4" s="380"/>
      <c r="BRN4" s="380"/>
      <c r="BRO4" s="380"/>
      <c r="BRP4" s="380"/>
      <c r="BRQ4" s="380"/>
      <c r="BRR4" s="380"/>
      <c r="BRS4" s="380"/>
      <c r="BRT4" s="380"/>
      <c r="BRU4" s="380"/>
      <c r="BRV4" s="380"/>
      <c r="BRW4" s="380"/>
      <c r="BRX4" s="380"/>
      <c r="BRY4" s="380"/>
      <c r="BRZ4" s="380"/>
      <c r="BSA4" s="380"/>
      <c r="BSB4" s="380"/>
      <c r="BSC4" s="380"/>
      <c r="BSD4" s="380"/>
      <c r="BSE4" s="380"/>
      <c r="BSF4" s="380"/>
      <c r="BSG4" s="380"/>
      <c r="BSH4" s="380"/>
      <c r="BSI4" s="380"/>
      <c r="BSJ4" s="380"/>
      <c r="BSK4" s="380"/>
      <c r="BSL4" s="380"/>
      <c r="BSM4" s="380"/>
      <c r="BSN4" s="380"/>
      <c r="BSO4" s="380"/>
      <c r="BSP4" s="380"/>
      <c r="BSQ4" s="380"/>
      <c r="BSR4" s="380"/>
      <c r="BSS4" s="380"/>
      <c r="BST4" s="380"/>
      <c r="BSU4" s="380"/>
      <c r="BSV4" s="380"/>
      <c r="BSW4" s="380"/>
      <c r="BSX4" s="380"/>
      <c r="BSY4" s="380"/>
      <c r="BSZ4" s="380"/>
      <c r="BTA4" s="380"/>
      <c r="BTB4" s="380"/>
      <c r="BTC4" s="380"/>
      <c r="BTD4" s="380"/>
      <c r="BTE4" s="380"/>
      <c r="BTF4" s="380"/>
      <c r="BTG4" s="380"/>
      <c r="BTH4" s="380"/>
      <c r="BTI4" s="380"/>
      <c r="BTJ4" s="380"/>
      <c r="BTK4" s="381"/>
    </row>
    <row r="5" spans="1:1898" s="395" customFormat="1" x14ac:dyDescent="0.25">
      <c r="A5" s="383">
        <f>'1_Pflegepersonalbedarf 2024'!A7</f>
        <v>0</v>
      </c>
      <c r="B5" s="384">
        <f>'1_Pflegepersonalbedarf 2024'!B34-'1_Pflegepersonalbedarf 2024'!C34</f>
        <v>0</v>
      </c>
      <c r="C5" s="384">
        <f>'1_Pflegepersonalbedarf 2024'!B35-'1_Pflegepersonalbedarf 2024'!C35+'1_Pflegepersonalbedarf 2024'!F42</f>
        <v>0</v>
      </c>
      <c r="D5" s="384">
        <f>'1_Pflegepersonalbedarf 2024'!B36-'1_Pflegepersonalbedarf 2024'!C36+'1_Pflegepersonalbedarf 2024'!G42</f>
        <v>0</v>
      </c>
      <c r="E5" s="384">
        <f>'1_Pflegepersonalbedarf 2024'!B37-'1_Pflegepersonalbedarf 2024'!C37+'1_Pflegepersonalbedarf 2024'!H42</f>
        <v>0</v>
      </c>
      <c r="F5" s="384">
        <f>'1_Pflegepersonalbedarf 2024'!B38-'1_Pflegepersonalbedarf 2024'!C38+'1_Pflegepersonalbedarf 2024'!I42</f>
        <v>0</v>
      </c>
      <c r="G5" s="384">
        <f>'1_Pflegepersonalbedarf 2024'!B39-'1_Pflegepersonalbedarf 2024'!C39+'1_Pflegepersonalbedarf 2024'!J42</f>
        <v>0</v>
      </c>
      <c r="H5" s="384">
        <f>'1_Pflegepersonalbedarf 2024'!B40-'1_Pflegepersonalbedarf 2024'!C40+'1_Pflegepersonalbedarf 2024'!K42</f>
        <v>0</v>
      </c>
      <c r="I5" s="384">
        <f>'1_Pflegepersonalbedarf 2024'!B41+'1_Pflegepersonalbedarf 2024'!L42</f>
        <v>0</v>
      </c>
      <c r="J5" s="384">
        <f>SUM(B5:I5)</f>
        <v>0</v>
      </c>
      <c r="K5" s="384">
        <f>'1_Pflegepersonalbedarf 2024'!B47-'1_Pflegepersonalbedarf 2024'!C47</f>
        <v>0</v>
      </c>
      <c r="L5" s="384">
        <f>'1_Pflegepersonalbedarf 2024'!B48-'1_Pflegepersonalbedarf 2024'!C48+'1_Pflegepersonalbedarf 2024'!F55</f>
        <v>0</v>
      </c>
      <c r="M5" s="384">
        <f>'1_Pflegepersonalbedarf 2024'!B49-'1_Pflegepersonalbedarf 2024'!C49+'1_Pflegepersonalbedarf 2024'!G55</f>
        <v>0</v>
      </c>
      <c r="N5" s="384">
        <f>'1_Pflegepersonalbedarf 2024'!B50-'1_Pflegepersonalbedarf 2024'!C50+'1_Pflegepersonalbedarf 2024'!H55</f>
        <v>0</v>
      </c>
      <c r="O5" s="384">
        <f>'1_Pflegepersonalbedarf 2024'!B51-'1_Pflegepersonalbedarf 2024'!C51+'1_Pflegepersonalbedarf 2024'!I55</f>
        <v>0</v>
      </c>
      <c r="P5" s="384">
        <f>'1_Pflegepersonalbedarf 2024'!B52-'1_Pflegepersonalbedarf 2024'!C52+'1_Pflegepersonalbedarf 2024'!J55</f>
        <v>0</v>
      </c>
      <c r="Q5" s="384">
        <f>'1_Pflegepersonalbedarf 2024'!B53-'1_Pflegepersonalbedarf 2024'!C53+'1_Pflegepersonalbedarf 2024'!K55</f>
        <v>0</v>
      </c>
      <c r="R5" s="384">
        <f>'1_Pflegepersonalbedarf 2024'!B54+'1_Pflegepersonalbedarf 2024'!L55</f>
        <v>0</v>
      </c>
      <c r="S5" s="384">
        <f>SUM(K5:R5)</f>
        <v>0</v>
      </c>
      <c r="T5" s="384">
        <f>'1_Pflegepersonalbedarf 2024'!B60-'1_Pflegepersonalbedarf 2024'!C60</f>
        <v>0</v>
      </c>
      <c r="U5" s="384">
        <f>'1_Pflegepersonalbedarf 2024'!B61-'1_Pflegepersonalbedarf 2024'!C61+'1_Pflegepersonalbedarf 2024'!F68</f>
        <v>0</v>
      </c>
      <c r="V5" s="384">
        <f>'1_Pflegepersonalbedarf 2024'!B62-'1_Pflegepersonalbedarf 2024'!C62+'1_Pflegepersonalbedarf 2024'!G68</f>
        <v>0</v>
      </c>
      <c r="W5" s="384">
        <f>'1_Pflegepersonalbedarf 2024'!B63-'1_Pflegepersonalbedarf 2024'!C63+'1_Pflegepersonalbedarf 2024'!H68</f>
        <v>0</v>
      </c>
      <c r="X5" s="384">
        <f>'1_Pflegepersonalbedarf 2024'!B64-'1_Pflegepersonalbedarf 2024'!C64+'1_Pflegepersonalbedarf 2024'!I68</f>
        <v>0</v>
      </c>
      <c r="Y5" s="384">
        <f>'1_Pflegepersonalbedarf 2024'!B65-'1_Pflegepersonalbedarf 2024'!C65+'1_Pflegepersonalbedarf 2024'!J68</f>
        <v>0</v>
      </c>
      <c r="Z5" s="384">
        <f>'1_Pflegepersonalbedarf 2024'!B66-'1_Pflegepersonalbedarf 2024'!C66+'1_Pflegepersonalbedarf 2024'!K68</f>
        <v>0</v>
      </c>
      <c r="AA5" s="384">
        <f>'1_Pflegepersonalbedarf 2024'!B67+'1_Pflegepersonalbedarf 2024'!L68</f>
        <v>0</v>
      </c>
      <c r="AB5" s="384">
        <f>SUM(T5:AA5)</f>
        <v>0</v>
      </c>
      <c r="AC5" s="384">
        <f>'1_Pflegepersonalbedarf 2024'!B73-'1_Pflegepersonalbedarf 2024'!C73</f>
        <v>0</v>
      </c>
      <c r="AD5" s="384">
        <f>'1_Pflegepersonalbedarf 2024'!B74-'1_Pflegepersonalbedarf 2024'!C74+'1_Pflegepersonalbedarf 2024'!F81</f>
        <v>0</v>
      </c>
      <c r="AE5" s="384">
        <f>'1_Pflegepersonalbedarf 2024'!B75-'1_Pflegepersonalbedarf 2024'!C75+'1_Pflegepersonalbedarf 2024'!G81</f>
        <v>0</v>
      </c>
      <c r="AF5" s="384">
        <f>'1_Pflegepersonalbedarf 2024'!B76-'1_Pflegepersonalbedarf 2024'!C76+'1_Pflegepersonalbedarf 2024'!H81</f>
        <v>0</v>
      </c>
      <c r="AG5" s="384">
        <f>'1_Pflegepersonalbedarf 2024'!B77-'1_Pflegepersonalbedarf 2024'!C77+'1_Pflegepersonalbedarf 2024'!I81</f>
        <v>0</v>
      </c>
      <c r="AH5" s="384">
        <f>'1_Pflegepersonalbedarf 2024'!B78-'1_Pflegepersonalbedarf 2024'!C78+'1_Pflegepersonalbedarf 2024'!J81</f>
        <v>0</v>
      </c>
      <c r="AI5" s="384">
        <f>'1_Pflegepersonalbedarf 2024'!B79-'1_Pflegepersonalbedarf 2024'!C79+'1_Pflegepersonalbedarf 2024'!K81</f>
        <v>0</v>
      </c>
      <c r="AJ5" s="384">
        <f>'1_Pflegepersonalbedarf 2024'!B80+'1_Pflegepersonalbedarf 2024'!L81</f>
        <v>0</v>
      </c>
      <c r="AK5" s="384">
        <f>SUM(AC5:AJ5)</f>
        <v>0</v>
      </c>
      <c r="AL5" s="384">
        <f>'1_Pflegepersonalbedarf 2024'!B86-'1_Pflegepersonalbedarf 2024'!C86</f>
        <v>0</v>
      </c>
      <c r="AM5" s="384">
        <f>'1_Pflegepersonalbedarf 2024'!B87-'1_Pflegepersonalbedarf 2024'!C87+'1_Pflegepersonalbedarf 2024'!F94</f>
        <v>0</v>
      </c>
      <c r="AN5" s="384">
        <f>'1_Pflegepersonalbedarf 2024'!B88-'1_Pflegepersonalbedarf 2024'!C88+'1_Pflegepersonalbedarf 2024'!G94</f>
        <v>0</v>
      </c>
      <c r="AO5" s="384">
        <f>'1_Pflegepersonalbedarf 2024'!B89-'1_Pflegepersonalbedarf 2024'!C89+'1_Pflegepersonalbedarf 2024'!H94</f>
        <v>0</v>
      </c>
      <c r="AP5" s="384">
        <f>'1_Pflegepersonalbedarf 2024'!B90-'1_Pflegepersonalbedarf 2024'!C90+'1_Pflegepersonalbedarf 2024'!I94</f>
        <v>0</v>
      </c>
      <c r="AQ5" s="384">
        <f>'1_Pflegepersonalbedarf 2024'!B91-'1_Pflegepersonalbedarf 2024'!C91+'1_Pflegepersonalbedarf 2024'!J94</f>
        <v>0</v>
      </c>
      <c r="AR5" s="384">
        <f>'1_Pflegepersonalbedarf 2024'!B92-'1_Pflegepersonalbedarf 2024'!C92+'1_Pflegepersonalbedarf 2024'!K94</f>
        <v>0</v>
      </c>
      <c r="AS5" s="384">
        <f>'1_Pflegepersonalbedarf 2024'!B93+'1_Pflegepersonalbedarf 2024'!L94</f>
        <v>0</v>
      </c>
      <c r="AT5" s="384">
        <f>SUM(AL5:AS5)</f>
        <v>0</v>
      </c>
      <c r="AU5" s="384">
        <f>'1_Pflegepersonalbedarf 2024'!B99-'1_Pflegepersonalbedarf 2024'!C99</f>
        <v>0</v>
      </c>
      <c r="AV5" s="384">
        <f>'1_Pflegepersonalbedarf 2024'!B100-'1_Pflegepersonalbedarf 2024'!C100+'1_Pflegepersonalbedarf 2024'!F107</f>
        <v>0</v>
      </c>
      <c r="AW5" s="384">
        <f>'1_Pflegepersonalbedarf 2024'!B101-'1_Pflegepersonalbedarf 2024'!C101+'1_Pflegepersonalbedarf 2024'!G107</f>
        <v>0</v>
      </c>
      <c r="AX5" s="384">
        <f>'1_Pflegepersonalbedarf 2024'!B102-'1_Pflegepersonalbedarf 2024'!C102+'1_Pflegepersonalbedarf 2024'!H107</f>
        <v>0</v>
      </c>
      <c r="AY5" s="384">
        <f>'1_Pflegepersonalbedarf 2024'!B103-'1_Pflegepersonalbedarf 2024'!C103+'1_Pflegepersonalbedarf 2024'!I107</f>
        <v>0</v>
      </c>
      <c r="AZ5" s="384">
        <f>'1_Pflegepersonalbedarf 2024'!B104-'1_Pflegepersonalbedarf 2024'!C104+'1_Pflegepersonalbedarf 2024'!J107</f>
        <v>0</v>
      </c>
      <c r="BA5" s="384">
        <f>'1_Pflegepersonalbedarf 2024'!B105-'1_Pflegepersonalbedarf 2024'!C105+'1_Pflegepersonalbedarf 2024'!K107</f>
        <v>0</v>
      </c>
      <c r="BB5" s="384">
        <f>'1_Pflegepersonalbedarf 2024'!B106+'1_Pflegepersonalbedarf 2024'!L107</f>
        <v>0</v>
      </c>
      <c r="BC5" s="384">
        <f>SUM(AU5:BB5)</f>
        <v>0</v>
      </c>
      <c r="BD5" s="384">
        <f>'1_Pflegepersonalbedarf 2024'!$B182-'1_Pflegepersonalbedarf 2024'!$C182</f>
        <v>0</v>
      </c>
      <c r="BE5" s="384">
        <f>'1_Pflegepersonalbedarf 2024'!$B183-'1_Pflegepersonalbedarf 2024'!$C183+'1_Pflegepersonalbedarf 2024'!F190</f>
        <v>0</v>
      </c>
      <c r="BF5" s="384">
        <f>'1_Pflegepersonalbedarf 2024'!$B184-'1_Pflegepersonalbedarf 2024'!$C184+'1_Pflegepersonalbedarf 2024'!G190</f>
        <v>0</v>
      </c>
      <c r="BG5" s="384">
        <f>'1_Pflegepersonalbedarf 2024'!$B185-'1_Pflegepersonalbedarf 2024'!$C185+'1_Pflegepersonalbedarf 2024'!H190</f>
        <v>0</v>
      </c>
      <c r="BH5" s="384">
        <f>'1_Pflegepersonalbedarf 2024'!$B186-'1_Pflegepersonalbedarf 2024'!$C186+'1_Pflegepersonalbedarf 2024'!I190</f>
        <v>0</v>
      </c>
      <c r="BI5" s="384">
        <f>'1_Pflegepersonalbedarf 2024'!$B187-'1_Pflegepersonalbedarf 2024'!$C187+'1_Pflegepersonalbedarf 2024'!J190</f>
        <v>0</v>
      </c>
      <c r="BJ5" s="384">
        <f>'1_Pflegepersonalbedarf 2024'!$B188-'1_Pflegepersonalbedarf 2024'!$C188+'1_Pflegepersonalbedarf 2024'!K190</f>
        <v>0</v>
      </c>
      <c r="BK5" s="384">
        <f>'1_Pflegepersonalbedarf 2024'!$B189-'1_Pflegepersonalbedarf 2024'!$C189+'1_Pflegepersonalbedarf 2024'!L190</f>
        <v>0</v>
      </c>
      <c r="BL5" s="384">
        <f>SUM(BD5:BK5)</f>
        <v>0</v>
      </c>
      <c r="BM5" s="384">
        <f>'1_Pflegepersonalbedarf 2024'!$B195-'1_Pflegepersonalbedarf 2024'!$C195</f>
        <v>0</v>
      </c>
      <c r="BN5" s="384">
        <f>'1_Pflegepersonalbedarf 2024'!$B196-'1_Pflegepersonalbedarf 2024'!$C196+'1_Pflegepersonalbedarf 2024'!F203</f>
        <v>0</v>
      </c>
      <c r="BO5" s="384">
        <f>'1_Pflegepersonalbedarf 2024'!$B197-'1_Pflegepersonalbedarf 2024'!$C197+'1_Pflegepersonalbedarf 2024'!G203</f>
        <v>0</v>
      </c>
      <c r="BP5" s="384">
        <f>'1_Pflegepersonalbedarf 2024'!$B198-'1_Pflegepersonalbedarf 2024'!$C198+'1_Pflegepersonalbedarf 2024'!H203</f>
        <v>0</v>
      </c>
      <c r="BQ5" s="384">
        <f>'1_Pflegepersonalbedarf 2024'!$B199-'1_Pflegepersonalbedarf 2024'!$C199+'1_Pflegepersonalbedarf 2024'!I203</f>
        <v>0</v>
      </c>
      <c r="BR5" s="384">
        <f>'1_Pflegepersonalbedarf 2024'!$B200-'1_Pflegepersonalbedarf 2024'!$C200+'1_Pflegepersonalbedarf 2024'!J203</f>
        <v>0</v>
      </c>
      <c r="BS5" s="384">
        <f>'1_Pflegepersonalbedarf 2024'!$B201-'1_Pflegepersonalbedarf 2024'!$C201+'1_Pflegepersonalbedarf 2024'!K203</f>
        <v>0</v>
      </c>
      <c r="BT5" s="384">
        <f>'1_Pflegepersonalbedarf 2024'!$B202-'1_Pflegepersonalbedarf 2024'!$C202+'1_Pflegepersonalbedarf 2024'!L203</f>
        <v>0</v>
      </c>
      <c r="BU5" s="384">
        <f>SUM(BM5:BT5)</f>
        <v>0</v>
      </c>
      <c r="BV5" s="384">
        <f>'1_Pflegepersonalbedarf 2024'!$B208-'1_Pflegepersonalbedarf 2024'!$C208</f>
        <v>0</v>
      </c>
      <c r="BW5" s="384">
        <f>'1_Pflegepersonalbedarf 2024'!$B209-'1_Pflegepersonalbedarf 2024'!$C209+'1_Pflegepersonalbedarf 2024'!F216</f>
        <v>0</v>
      </c>
      <c r="BX5" s="384">
        <f>'1_Pflegepersonalbedarf 2024'!$B210-'1_Pflegepersonalbedarf 2024'!$C210+'1_Pflegepersonalbedarf 2024'!G216</f>
        <v>0</v>
      </c>
      <c r="BY5" s="384">
        <f>'1_Pflegepersonalbedarf 2024'!$B211-'1_Pflegepersonalbedarf 2024'!$C211+'1_Pflegepersonalbedarf 2024'!H216</f>
        <v>0</v>
      </c>
      <c r="BZ5" s="384">
        <f>'1_Pflegepersonalbedarf 2024'!$B212-'1_Pflegepersonalbedarf 2024'!$C212+'1_Pflegepersonalbedarf 2024'!I216</f>
        <v>0</v>
      </c>
      <c r="CA5" s="384">
        <f>'1_Pflegepersonalbedarf 2024'!$B213-'1_Pflegepersonalbedarf 2024'!$C213+'1_Pflegepersonalbedarf 2024'!J216</f>
        <v>0</v>
      </c>
      <c r="CB5" s="384">
        <f>'1_Pflegepersonalbedarf 2024'!$B214-'1_Pflegepersonalbedarf 2024'!$C214+'1_Pflegepersonalbedarf 2024'!K216</f>
        <v>0</v>
      </c>
      <c r="CC5" s="384">
        <f>'1_Pflegepersonalbedarf 2024'!$B215-'1_Pflegepersonalbedarf 2024'!$C215+'1_Pflegepersonalbedarf 2024'!L216</f>
        <v>0</v>
      </c>
      <c r="CD5" s="384">
        <f>SUM(BV5:CC5)</f>
        <v>0</v>
      </c>
      <c r="CE5" s="384">
        <f>'1_Pflegepersonalbedarf 2024'!$B221-'1_Pflegepersonalbedarf 2024'!$C221</f>
        <v>0</v>
      </c>
      <c r="CF5" s="384">
        <f>'1_Pflegepersonalbedarf 2024'!$B222-'1_Pflegepersonalbedarf 2024'!$C222+'1_Pflegepersonalbedarf 2024'!F229</f>
        <v>0</v>
      </c>
      <c r="CG5" s="384">
        <f>'1_Pflegepersonalbedarf 2024'!$B223-'1_Pflegepersonalbedarf 2024'!$C223+'1_Pflegepersonalbedarf 2024'!G229</f>
        <v>0</v>
      </c>
      <c r="CH5" s="384">
        <f>'1_Pflegepersonalbedarf 2024'!$B224-'1_Pflegepersonalbedarf 2024'!$C224+'1_Pflegepersonalbedarf 2024'!H229</f>
        <v>0</v>
      </c>
      <c r="CI5" s="384">
        <f>'1_Pflegepersonalbedarf 2024'!$B225-'1_Pflegepersonalbedarf 2024'!$C225+'1_Pflegepersonalbedarf 2024'!I229</f>
        <v>0</v>
      </c>
      <c r="CJ5" s="384">
        <f>'1_Pflegepersonalbedarf 2024'!$B226-'1_Pflegepersonalbedarf 2024'!$C226+'1_Pflegepersonalbedarf 2024'!J229</f>
        <v>0</v>
      </c>
      <c r="CK5" s="384">
        <f>'1_Pflegepersonalbedarf 2024'!$B227-'1_Pflegepersonalbedarf 2024'!$C227+'1_Pflegepersonalbedarf 2024'!K229</f>
        <v>0</v>
      </c>
      <c r="CL5" s="384">
        <f>'1_Pflegepersonalbedarf 2024'!$B228-'1_Pflegepersonalbedarf 2024'!$C228+'1_Pflegepersonalbedarf 2024'!L229</f>
        <v>0</v>
      </c>
      <c r="CM5" s="384">
        <f>SUM(CE5:CL5)</f>
        <v>0</v>
      </c>
      <c r="CN5" s="384">
        <f>'1_Pflegepersonalbedarf 2024'!$B234-'1_Pflegepersonalbedarf 2024'!$C234</f>
        <v>0</v>
      </c>
      <c r="CO5" s="384">
        <f>'1_Pflegepersonalbedarf 2024'!$B235-'1_Pflegepersonalbedarf 2024'!$C235+'1_Pflegepersonalbedarf 2024'!F242</f>
        <v>0</v>
      </c>
      <c r="CP5" s="384">
        <f>'1_Pflegepersonalbedarf 2024'!$B236-'1_Pflegepersonalbedarf 2024'!$C236+'1_Pflegepersonalbedarf 2024'!G242</f>
        <v>0</v>
      </c>
      <c r="CQ5" s="384">
        <f>'1_Pflegepersonalbedarf 2024'!$B237-'1_Pflegepersonalbedarf 2024'!$C237+'1_Pflegepersonalbedarf 2024'!H242</f>
        <v>0</v>
      </c>
      <c r="CR5" s="384">
        <f>'1_Pflegepersonalbedarf 2024'!$B238-'1_Pflegepersonalbedarf 2024'!$C238+'1_Pflegepersonalbedarf 2024'!I242</f>
        <v>0</v>
      </c>
      <c r="CS5" s="384">
        <f>'1_Pflegepersonalbedarf 2024'!$B239-'1_Pflegepersonalbedarf 2024'!$C239+'1_Pflegepersonalbedarf 2024'!J242</f>
        <v>0</v>
      </c>
      <c r="CT5" s="384">
        <f>'1_Pflegepersonalbedarf 2024'!$B240-'1_Pflegepersonalbedarf 2024'!$C240+'1_Pflegepersonalbedarf 2024'!K242</f>
        <v>0</v>
      </c>
      <c r="CU5" s="384">
        <f>'1_Pflegepersonalbedarf 2024'!$B241-'1_Pflegepersonalbedarf 2024'!$C241+'1_Pflegepersonalbedarf 2024'!L242</f>
        <v>0</v>
      </c>
      <c r="CV5" s="384">
        <f>SUM(CN5:CU5)</f>
        <v>0</v>
      </c>
      <c r="CW5" s="384">
        <f>'1_Pflegepersonalbedarf 2024'!$B2349-'1_Pflegepersonalbedarf 2024'!$C247</f>
        <v>0</v>
      </c>
      <c r="CX5" s="384">
        <f>'1_Pflegepersonalbedarf 2024'!$B248-'1_Pflegepersonalbedarf 2024'!$C248+'1_Pflegepersonalbedarf 2024'!F255</f>
        <v>0</v>
      </c>
      <c r="CY5" s="384">
        <f>'1_Pflegepersonalbedarf 2024'!$B249-'1_Pflegepersonalbedarf 2024'!$C249+'1_Pflegepersonalbedarf 2024'!G255</f>
        <v>0</v>
      </c>
      <c r="CZ5" s="384">
        <f>'1_Pflegepersonalbedarf 2024'!$B250-'1_Pflegepersonalbedarf 2024'!$C250+'1_Pflegepersonalbedarf 2024'!H255</f>
        <v>0</v>
      </c>
      <c r="DA5" s="384">
        <f>'1_Pflegepersonalbedarf 2024'!$B251-'1_Pflegepersonalbedarf 2024'!$C251+'1_Pflegepersonalbedarf 2024'!I255</f>
        <v>0</v>
      </c>
      <c r="DB5" s="384">
        <f>'1_Pflegepersonalbedarf 2024'!$B252-'1_Pflegepersonalbedarf 2024'!$C252+'1_Pflegepersonalbedarf 2024'!J255</f>
        <v>0</v>
      </c>
      <c r="DC5" s="384">
        <f>'1_Pflegepersonalbedarf 2024'!$B253-'1_Pflegepersonalbedarf 2024'!$C253+'1_Pflegepersonalbedarf 2024'!K255</f>
        <v>0</v>
      </c>
      <c r="DD5" s="384">
        <f>'1_Pflegepersonalbedarf 2024'!$B254-'1_Pflegepersonalbedarf 2024'!$C254+'1_Pflegepersonalbedarf 2024'!L255</f>
        <v>0</v>
      </c>
      <c r="DE5" s="384">
        <f>SUM(CW5:DD5)</f>
        <v>0</v>
      </c>
      <c r="DF5" s="394"/>
      <c r="DG5" s="394"/>
      <c r="DH5" s="394"/>
      <c r="DI5" s="394"/>
      <c r="DJ5" s="394"/>
      <c r="DK5" s="394"/>
      <c r="DL5" s="394"/>
      <c r="DM5" s="394"/>
      <c r="DN5" s="394"/>
      <c r="DO5" s="394"/>
      <c r="DP5" s="394"/>
      <c r="DQ5" s="394"/>
      <c r="DR5" s="394"/>
      <c r="DS5" s="394"/>
      <c r="DT5" s="394"/>
      <c r="DU5" s="394"/>
      <c r="DV5" s="394"/>
      <c r="DW5" s="394"/>
      <c r="DX5" s="394"/>
      <c r="DY5" s="394"/>
      <c r="DZ5" s="394"/>
      <c r="EA5" s="394"/>
      <c r="EB5" s="394"/>
      <c r="EC5" s="394"/>
      <c r="ED5" s="394"/>
      <c r="EE5" s="394"/>
      <c r="EF5" s="394"/>
      <c r="EG5" s="394"/>
      <c r="EH5" s="394"/>
      <c r="EI5" s="394"/>
      <c r="EJ5" s="394"/>
      <c r="EK5" s="394"/>
      <c r="EL5" s="394"/>
      <c r="EM5" s="394"/>
      <c r="EN5" s="394"/>
      <c r="EO5" s="394"/>
      <c r="EP5" s="394"/>
      <c r="EQ5" s="394"/>
      <c r="ER5" s="394"/>
      <c r="ES5" s="394"/>
      <c r="ET5" s="394"/>
      <c r="EU5" s="394"/>
      <c r="EV5" s="394"/>
      <c r="EW5" s="394"/>
      <c r="EX5" s="394"/>
      <c r="EY5" s="394"/>
      <c r="EZ5" s="394"/>
      <c r="FA5" s="394"/>
      <c r="FB5" s="394"/>
      <c r="FC5" s="394"/>
      <c r="FD5" s="394"/>
      <c r="FE5" s="394"/>
      <c r="FF5" s="394"/>
      <c r="FG5" s="394"/>
      <c r="FH5" s="394"/>
      <c r="FI5" s="394"/>
      <c r="FJ5" s="394"/>
      <c r="FK5" s="394"/>
      <c r="FL5" s="394"/>
      <c r="FM5" s="394"/>
      <c r="FN5" s="394"/>
      <c r="FO5" s="394"/>
      <c r="FP5" s="394"/>
      <c r="FQ5" s="394"/>
      <c r="FR5" s="394"/>
      <c r="FS5" s="394"/>
      <c r="FT5" s="394"/>
      <c r="FU5" s="394"/>
      <c r="FV5" s="394"/>
      <c r="FW5" s="394"/>
      <c r="FX5" s="394"/>
      <c r="FY5" s="394"/>
      <c r="FZ5" s="394"/>
      <c r="GA5" s="394"/>
      <c r="GB5" s="394"/>
      <c r="GC5" s="394"/>
      <c r="GD5" s="394"/>
      <c r="GE5" s="394"/>
      <c r="GF5" s="394"/>
      <c r="GG5" s="394"/>
      <c r="GH5" s="394"/>
      <c r="GI5" s="394"/>
      <c r="GJ5" s="394"/>
      <c r="GK5" s="394"/>
      <c r="GL5" s="394"/>
      <c r="GM5" s="394"/>
      <c r="GN5" s="394"/>
      <c r="GO5" s="394"/>
      <c r="GP5" s="394"/>
      <c r="GQ5" s="394"/>
      <c r="GR5" s="394"/>
      <c r="GS5" s="394"/>
      <c r="GT5" s="394"/>
      <c r="GU5" s="394"/>
      <c r="GV5" s="394"/>
      <c r="GW5" s="394"/>
      <c r="GX5" s="394"/>
      <c r="GY5" s="394"/>
      <c r="GZ5" s="394"/>
      <c r="HA5" s="394"/>
      <c r="HB5" s="394"/>
      <c r="HC5" s="394"/>
      <c r="HD5" s="394"/>
      <c r="HE5" s="394"/>
      <c r="HF5" s="394"/>
      <c r="HG5" s="394"/>
      <c r="HH5" s="394"/>
      <c r="HI5" s="394"/>
      <c r="HJ5" s="394"/>
      <c r="HK5" s="394"/>
      <c r="HL5" s="394"/>
      <c r="HM5" s="394"/>
      <c r="HN5" s="394"/>
      <c r="HO5" s="394"/>
      <c r="HP5" s="394"/>
      <c r="HQ5" s="394"/>
      <c r="HR5" s="394"/>
      <c r="HS5" s="394"/>
      <c r="HT5" s="394"/>
      <c r="HU5" s="394"/>
      <c r="HV5" s="394"/>
      <c r="HW5" s="394"/>
      <c r="HX5" s="366"/>
      <c r="HY5" s="366"/>
      <c r="HZ5" s="366"/>
      <c r="IA5" s="366"/>
      <c r="IB5" s="388"/>
      <c r="IC5" s="388"/>
      <c r="ID5" s="389"/>
      <c r="IE5" s="390"/>
      <c r="IF5" s="391"/>
      <c r="IG5" s="391"/>
      <c r="IH5" s="388"/>
      <c r="II5" s="388"/>
      <c r="IJ5" s="392"/>
      <c r="IK5" s="392"/>
      <c r="IL5" s="393"/>
      <c r="IM5" s="388"/>
      <c r="IN5" s="388"/>
      <c r="IO5" s="393"/>
      <c r="IP5" s="392"/>
      <c r="IQ5" s="392"/>
      <c r="IR5" s="389"/>
      <c r="IS5" s="391"/>
      <c r="IT5" s="391"/>
      <c r="IU5" s="391"/>
      <c r="IV5" s="388"/>
      <c r="IW5" s="388"/>
      <c r="IX5" s="392"/>
      <c r="IY5" s="392"/>
      <c r="IZ5" s="393"/>
      <c r="JA5" s="388"/>
      <c r="JB5" s="388"/>
      <c r="JC5" s="393"/>
      <c r="JD5" s="392"/>
      <c r="JE5" s="392"/>
      <c r="JF5" s="389"/>
      <c r="JG5" s="391"/>
      <c r="JH5" s="391"/>
      <c r="JI5" s="391"/>
      <c r="JJ5" s="388"/>
      <c r="JK5" s="388"/>
      <c r="JL5" s="392"/>
      <c r="JM5" s="392"/>
      <c r="JN5" s="393"/>
      <c r="JO5" s="388"/>
      <c r="JP5" s="388"/>
      <c r="JQ5" s="393"/>
      <c r="JR5" s="392"/>
      <c r="JS5" s="392"/>
      <c r="JT5" s="389"/>
      <c r="JU5" s="390"/>
      <c r="JV5" s="391"/>
      <c r="JW5" s="391"/>
      <c r="JX5" s="388"/>
      <c r="JY5" s="388"/>
      <c r="JZ5" s="392"/>
      <c r="KA5" s="392"/>
      <c r="KB5" s="393"/>
      <c r="KC5" s="388"/>
      <c r="KD5" s="388"/>
      <c r="KE5" s="393"/>
      <c r="KF5" s="392"/>
      <c r="KG5" s="392"/>
      <c r="KH5" s="389"/>
      <c r="KI5" s="390"/>
      <c r="KJ5" s="391"/>
      <c r="KK5" s="391"/>
      <c r="KL5" s="388"/>
      <c r="KM5" s="388"/>
      <c r="KN5" s="392"/>
      <c r="KO5" s="392"/>
      <c r="KP5" s="393"/>
      <c r="KQ5" s="388"/>
      <c r="KR5" s="388"/>
      <c r="KS5" s="393"/>
      <c r="KT5" s="392"/>
      <c r="KU5" s="392"/>
      <c r="KV5" s="389"/>
      <c r="KW5" s="390"/>
      <c r="KX5" s="391"/>
      <c r="KY5" s="391"/>
      <c r="KZ5" s="388"/>
      <c r="LA5" s="388"/>
      <c r="LB5" s="392"/>
      <c r="LC5" s="392"/>
      <c r="LD5" s="393"/>
      <c r="LE5" s="388"/>
      <c r="LF5" s="388"/>
      <c r="LG5" s="393"/>
      <c r="LH5" s="392"/>
      <c r="LI5" s="392"/>
      <c r="LJ5" s="390"/>
      <c r="LK5" s="390"/>
      <c r="LL5" s="390"/>
      <c r="LM5" s="388"/>
      <c r="LN5" s="390"/>
      <c r="LO5" s="392"/>
      <c r="LP5" s="392"/>
      <c r="LQ5" s="393"/>
      <c r="LR5" s="393"/>
      <c r="LS5" s="393"/>
      <c r="LT5" s="388"/>
      <c r="LU5" s="388"/>
      <c r="LV5" s="393"/>
      <c r="LW5" s="393"/>
      <c r="LX5" s="393"/>
      <c r="LY5" s="394"/>
      <c r="LZ5" s="394"/>
      <c r="MA5" s="394"/>
      <c r="MB5" s="394"/>
      <c r="MC5" s="394"/>
      <c r="MD5" s="394"/>
      <c r="ME5" s="394"/>
      <c r="MF5" s="394"/>
      <c r="MG5" s="394"/>
      <c r="MH5" s="394"/>
      <c r="MI5" s="394"/>
      <c r="MJ5" s="394"/>
      <c r="MK5" s="394"/>
      <c r="ML5" s="394"/>
      <c r="MM5" s="394"/>
      <c r="MN5" s="394"/>
      <c r="MO5" s="394"/>
      <c r="MP5" s="394"/>
      <c r="MQ5" s="394"/>
      <c r="MR5" s="394"/>
      <c r="MS5" s="394"/>
      <c r="MT5" s="394"/>
      <c r="MU5" s="394"/>
      <c r="MV5" s="394"/>
      <c r="MW5" s="394"/>
      <c r="MX5" s="394"/>
      <c r="MY5" s="394"/>
      <c r="MZ5" s="394"/>
      <c r="NA5" s="394"/>
      <c r="NB5" s="394"/>
      <c r="NC5" s="394"/>
      <c r="ND5" s="394"/>
      <c r="NE5" s="394"/>
      <c r="NF5" s="394"/>
      <c r="NG5" s="394"/>
      <c r="NH5" s="394"/>
      <c r="NI5" s="394"/>
      <c r="NJ5" s="394"/>
      <c r="NK5" s="394"/>
      <c r="NL5" s="394"/>
      <c r="NM5" s="394"/>
      <c r="NN5" s="394"/>
      <c r="NO5" s="394"/>
      <c r="NP5" s="394"/>
      <c r="NQ5" s="394"/>
      <c r="NR5" s="394"/>
      <c r="NS5" s="394"/>
      <c r="NT5" s="394"/>
      <c r="NU5" s="394"/>
      <c r="NV5" s="394"/>
      <c r="NW5" s="394"/>
      <c r="NX5" s="394"/>
      <c r="NY5" s="394"/>
      <c r="NZ5" s="394"/>
      <c r="OA5" s="394"/>
      <c r="OB5" s="394"/>
      <c r="OC5" s="394"/>
      <c r="OD5" s="394"/>
      <c r="OE5" s="394"/>
      <c r="OF5" s="394"/>
      <c r="OG5" s="394"/>
      <c r="OH5" s="394"/>
      <c r="OI5" s="394"/>
      <c r="OJ5" s="394"/>
      <c r="OK5" s="394"/>
      <c r="OL5" s="394"/>
      <c r="OM5" s="394"/>
      <c r="ON5" s="394"/>
      <c r="OO5" s="394"/>
      <c r="OP5" s="394"/>
      <c r="OQ5" s="394"/>
      <c r="OR5" s="394"/>
      <c r="OS5" s="394"/>
      <c r="OT5" s="394"/>
      <c r="OU5" s="394"/>
      <c r="OV5" s="394"/>
      <c r="OW5" s="394"/>
      <c r="OX5" s="394"/>
      <c r="OY5" s="394"/>
      <c r="OZ5" s="394"/>
      <c r="PA5" s="394"/>
      <c r="PB5" s="394"/>
      <c r="PC5" s="394"/>
      <c r="PD5" s="394"/>
      <c r="PE5" s="394"/>
      <c r="PF5" s="394"/>
      <c r="PG5" s="394"/>
      <c r="PH5" s="394"/>
      <c r="PI5" s="394"/>
      <c r="PJ5" s="394"/>
      <c r="PK5" s="394"/>
      <c r="PL5" s="394"/>
      <c r="PM5" s="394"/>
      <c r="PN5" s="394"/>
      <c r="PO5" s="394"/>
      <c r="PP5" s="394"/>
      <c r="PQ5" s="394"/>
      <c r="PR5" s="394"/>
      <c r="PS5" s="394"/>
      <c r="PT5" s="394"/>
      <c r="PU5" s="394"/>
      <c r="PV5" s="394"/>
      <c r="PW5" s="394"/>
      <c r="PX5" s="394"/>
      <c r="PY5" s="394"/>
      <c r="PZ5" s="394"/>
      <c r="QA5" s="394"/>
      <c r="QB5" s="394"/>
      <c r="QC5" s="394"/>
      <c r="QD5" s="394"/>
      <c r="QE5" s="394"/>
      <c r="QF5" s="394"/>
      <c r="QG5" s="394"/>
      <c r="QH5" s="394"/>
      <c r="QI5" s="394"/>
      <c r="QJ5" s="394"/>
      <c r="QK5" s="394"/>
      <c r="QL5" s="394"/>
      <c r="QM5" s="394"/>
      <c r="QN5" s="394"/>
      <c r="QO5" s="394"/>
      <c r="QP5" s="394"/>
      <c r="QQ5" s="394"/>
      <c r="QR5" s="394"/>
      <c r="QS5" s="394"/>
      <c r="QT5" s="394"/>
      <c r="QU5" s="394"/>
      <c r="QV5" s="394"/>
      <c r="QW5" s="394"/>
      <c r="QX5" s="394"/>
      <c r="QY5" s="394"/>
      <c r="QZ5" s="394"/>
      <c r="RA5" s="394"/>
      <c r="RB5" s="394"/>
      <c r="RC5" s="394"/>
      <c r="RD5" s="394"/>
      <c r="RE5" s="394"/>
      <c r="RF5" s="394"/>
      <c r="RG5" s="394"/>
      <c r="RH5" s="394"/>
      <c r="RI5" s="394"/>
      <c r="RJ5" s="394"/>
      <c r="RK5" s="394"/>
      <c r="RL5" s="394"/>
      <c r="RM5" s="394"/>
      <c r="RN5" s="394"/>
      <c r="RO5" s="394"/>
      <c r="RP5" s="394"/>
      <c r="RQ5" s="394"/>
      <c r="RR5" s="394"/>
      <c r="RS5" s="394"/>
      <c r="RT5" s="394"/>
      <c r="RU5" s="394"/>
      <c r="RV5" s="394"/>
      <c r="RW5" s="394"/>
      <c r="RX5" s="394"/>
      <c r="RY5" s="394"/>
      <c r="RZ5" s="394"/>
      <c r="SA5" s="394"/>
      <c r="SB5" s="394"/>
      <c r="SC5" s="394"/>
      <c r="SD5" s="394"/>
      <c r="SE5" s="394"/>
      <c r="SF5" s="394"/>
      <c r="SG5" s="394"/>
      <c r="SH5" s="394"/>
      <c r="SI5" s="394"/>
      <c r="SJ5" s="394"/>
      <c r="SK5" s="394"/>
      <c r="SL5" s="394"/>
      <c r="SM5" s="394"/>
      <c r="SN5" s="394"/>
      <c r="SO5" s="394"/>
      <c r="SP5" s="394"/>
      <c r="SQ5" s="394"/>
      <c r="SR5" s="394"/>
      <c r="SS5" s="394"/>
      <c r="ST5" s="394"/>
      <c r="SU5" s="394"/>
      <c r="SV5" s="394"/>
      <c r="SW5" s="394"/>
      <c r="SX5" s="394"/>
      <c r="SY5" s="394"/>
      <c r="SZ5" s="394"/>
      <c r="TA5" s="394"/>
      <c r="TB5" s="394"/>
      <c r="TC5" s="394"/>
      <c r="TD5" s="394"/>
      <c r="TE5" s="394"/>
      <c r="TF5" s="394"/>
      <c r="TG5" s="394"/>
      <c r="TH5" s="394"/>
      <c r="TI5" s="394"/>
      <c r="TJ5" s="394"/>
      <c r="TK5" s="394"/>
      <c r="TL5" s="394"/>
      <c r="TM5" s="394"/>
      <c r="TN5" s="394"/>
      <c r="TO5" s="394"/>
      <c r="TP5" s="394"/>
      <c r="TQ5" s="394"/>
      <c r="TR5" s="394"/>
      <c r="TS5" s="394"/>
      <c r="TT5" s="394"/>
      <c r="TU5" s="394"/>
      <c r="TV5" s="394"/>
      <c r="TW5" s="394"/>
      <c r="TX5" s="394"/>
      <c r="TY5" s="394"/>
      <c r="TZ5" s="394"/>
      <c r="UA5" s="394"/>
      <c r="UB5" s="394"/>
      <c r="UC5" s="394"/>
      <c r="UD5" s="394"/>
      <c r="UE5" s="394"/>
      <c r="UF5" s="394"/>
      <c r="UG5" s="394"/>
      <c r="UH5" s="394"/>
      <c r="UI5" s="394"/>
      <c r="UJ5" s="394"/>
      <c r="UK5" s="394"/>
      <c r="UL5" s="394"/>
      <c r="UM5" s="394"/>
      <c r="UN5" s="394"/>
      <c r="UO5" s="394"/>
      <c r="UP5" s="394"/>
      <c r="UQ5" s="394"/>
      <c r="UR5" s="394"/>
      <c r="US5" s="394"/>
      <c r="UT5" s="394"/>
      <c r="UU5" s="394"/>
      <c r="UV5" s="394"/>
      <c r="UW5" s="394"/>
      <c r="UX5" s="394"/>
      <c r="UY5" s="394"/>
      <c r="UZ5" s="394"/>
      <c r="VA5" s="394"/>
      <c r="VB5" s="394"/>
      <c r="VC5" s="394"/>
      <c r="VD5" s="394"/>
      <c r="VE5" s="394"/>
      <c r="VF5" s="394"/>
      <c r="VG5" s="394"/>
      <c r="VH5" s="394"/>
      <c r="VI5" s="394"/>
      <c r="VJ5" s="394"/>
      <c r="VK5" s="394"/>
      <c r="VL5" s="394"/>
      <c r="VM5" s="394"/>
      <c r="VN5" s="394"/>
      <c r="VO5" s="394"/>
      <c r="VP5" s="394"/>
      <c r="VQ5" s="394"/>
      <c r="VR5" s="394"/>
      <c r="VS5" s="394"/>
      <c r="VT5" s="394"/>
      <c r="VU5" s="394"/>
      <c r="VV5" s="394"/>
      <c r="VW5" s="394"/>
      <c r="VX5" s="394"/>
      <c r="VY5" s="394"/>
      <c r="VZ5" s="394"/>
      <c r="WA5" s="394"/>
      <c r="WB5" s="394"/>
      <c r="WC5" s="394"/>
      <c r="WD5" s="394"/>
      <c r="WE5" s="394"/>
      <c r="WF5" s="394"/>
      <c r="WG5" s="394"/>
      <c r="WH5" s="394"/>
      <c r="WI5" s="394"/>
      <c r="WJ5" s="394"/>
      <c r="WK5" s="394"/>
      <c r="WL5" s="394"/>
      <c r="WM5" s="394"/>
      <c r="WN5" s="394"/>
      <c r="WO5" s="394"/>
      <c r="WP5" s="394"/>
      <c r="WQ5" s="394"/>
      <c r="WR5" s="394"/>
      <c r="WS5" s="394"/>
      <c r="WT5" s="394"/>
      <c r="WU5" s="394"/>
      <c r="WV5" s="394"/>
      <c r="WW5" s="394"/>
      <c r="WX5" s="394"/>
      <c r="WY5" s="394"/>
      <c r="WZ5" s="394"/>
      <c r="XA5" s="394"/>
      <c r="XB5" s="394"/>
      <c r="XC5" s="394"/>
      <c r="XD5" s="394"/>
      <c r="XE5" s="394"/>
      <c r="XF5" s="394"/>
      <c r="XG5" s="394"/>
      <c r="XH5" s="394"/>
      <c r="XI5" s="394"/>
      <c r="XJ5" s="394"/>
      <c r="XK5" s="394"/>
      <c r="XL5" s="394"/>
      <c r="XM5" s="394"/>
      <c r="XN5" s="394"/>
      <c r="XO5" s="394"/>
      <c r="XP5" s="394"/>
      <c r="XQ5" s="394"/>
      <c r="XR5" s="394"/>
      <c r="XS5" s="394"/>
      <c r="XT5" s="394"/>
      <c r="XU5" s="394"/>
      <c r="XV5" s="394"/>
      <c r="XW5" s="394"/>
      <c r="XX5" s="394"/>
      <c r="XY5" s="394"/>
      <c r="XZ5" s="394"/>
      <c r="YA5" s="394"/>
      <c r="YB5" s="394"/>
      <c r="YC5" s="394"/>
      <c r="YD5" s="394"/>
      <c r="YE5" s="394"/>
      <c r="YF5" s="394"/>
      <c r="YG5" s="394"/>
      <c r="YH5" s="394"/>
      <c r="YI5" s="394"/>
      <c r="YJ5" s="394"/>
      <c r="YK5" s="394"/>
      <c r="YL5" s="394"/>
      <c r="YM5" s="394"/>
      <c r="YN5" s="394"/>
      <c r="YO5" s="394"/>
      <c r="YP5" s="394"/>
      <c r="YQ5" s="394"/>
      <c r="YR5" s="394"/>
      <c r="YS5" s="394"/>
      <c r="YT5" s="394"/>
      <c r="YU5" s="394"/>
      <c r="YV5" s="394"/>
      <c r="YW5" s="394"/>
      <c r="YX5" s="394"/>
      <c r="YY5" s="394"/>
      <c r="YZ5" s="394"/>
      <c r="ZA5" s="394"/>
      <c r="ZB5" s="394"/>
      <c r="ZC5" s="394"/>
      <c r="ZD5" s="394"/>
      <c r="ZE5" s="394"/>
      <c r="ZF5" s="394"/>
      <c r="ZG5" s="394"/>
      <c r="ZH5" s="394"/>
      <c r="ZI5" s="394"/>
      <c r="ZJ5" s="394"/>
      <c r="ZK5" s="394"/>
      <c r="ZL5" s="394"/>
      <c r="ZM5" s="394"/>
      <c r="ZN5" s="394"/>
      <c r="ZO5" s="394"/>
      <c r="ZP5" s="394"/>
      <c r="ZQ5" s="394"/>
      <c r="ZR5" s="394"/>
      <c r="ZS5" s="394"/>
      <c r="ZT5" s="394"/>
      <c r="ZU5" s="394"/>
      <c r="ZV5" s="394"/>
      <c r="ZW5" s="394"/>
      <c r="ZX5" s="394"/>
      <c r="ZY5" s="394"/>
      <c r="ZZ5" s="394"/>
      <c r="AAA5" s="394"/>
      <c r="AAB5" s="394"/>
      <c r="AAC5" s="394"/>
      <c r="AAD5" s="394"/>
      <c r="AAE5" s="394"/>
      <c r="AAF5" s="394"/>
      <c r="AAG5" s="394"/>
      <c r="AAH5" s="394"/>
      <c r="AAI5" s="394"/>
      <c r="AAJ5" s="394"/>
      <c r="AAK5" s="394"/>
      <c r="AAL5" s="394"/>
      <c r="AAM5" s="394"/>
      <c r="AAN5" s="394"/>
      <c r="AAO5" s="394"/>
      <c r="AAP5" s="394"/>
      <c r="AAQ5" s="394"/>
      <c r="AAR5" s="394"/>
      <c r="AAS5" s="394"/>
      <c r="AAT5" s="394"/>
      <c r="AAU5" s="394"/>
      <c r="AAV5" s="394"/>
      <c r="AAW5" s="394"/>
      <c r="AAX5" s="394"/>
      <c r="AAY5" s="394"/>
      <c r="AAZ5" s="394"/>
      <c r="ABA5" s="394"/>
      <c r="ABB5" s="394"/>
      <c r="ABC5" s="394"/>
      <c r="ABD5" s="394"/>
      <c r="ABE5" s="394"/>
      <c r="ABF5" s="394"/>
      <c r="ABG5" s="394"/>
      <c r="ABH5" s="394"/>
      <c r="ABI5" s="394"/>
      <c r="ABJ5" s="394"/>
      <c r="ABK5" s="394"/>
      <c r="ABL5" s="394"/>
      <c r="ABM5" s="394"/>
      <c r="ABN5" s="394"/>
      <c r="ABO5" s="394"/>
      <c r="ABP5" s="394"/>
      <c r="ABQ5" s="394"/>
      <c r="ABR5" s="394"/>
      <c r="ABS5" s="394"/>
      <c r="ABT5" s="394"/>
      <c r="ABU5" s="394"/>
      <c r="ABV5" s="394"/>
      <c r="ABW5" s="394"/>
      <c r="ABX5" s="394"/>
      <c r="ABY5" s="394"/>
      <c r="ABZ5" s="394"/>
      <c r="ACA5" s="394"/>
      <c r="ACB5" s="394"/>
      <c r="ACC5" s="394"/>
      <c r="ACD5" s="394"/>
      <c r="ACE5" s="394"/>
      <c r="ACF5" s="394"/>
      <c r="ACG5" s="394"/>
      <c r="ACH5" s="394"/>
      <c r="ACI5" s="394"/>
      <c r="ACJ5" s="394"/>
      <c r="ACK5" s="394"/>
      <c r="ACL5" s="394"/>
      <c r="ACM5" s="394"/>
      <c r="ACN5" s="394"/>
      <c r="ACO5" s="394"/>
      <c r="ACP5" s="394"/>
      <c r="ACQ5" s="394"/>
      <c r="ACR5" s="394"/>
      <c r="ACS5" s="394"/>
      <c r="ACT5" s="394"/>
      <c r="ACU5" s="394"/>
      <c r="ACV5" s="394"/>
      <c r="ACW5" s="394"/>
      <c r="ACX5" s="394"/>
      <c r="ACY5" s="394"/>
      <c r="ACZ5" s="394"/>
      <c r="ADA5" s="394"/>
      <c r="ADB5" s="394"/>
      <c r="ADC5" s="394"/>
      <c r="ADD5" s="394"/>
      <c r="ADE5" s="394"/>
      <c r="ADF5" s="394"/>
      <c r="ADG5" s="394"/>
      <c r="ADH5" s="394"/>
      <c r="ADI5" s="394"/>
      <c r="ADJ5" s="394"/>
      <c r="ADK5" s="394"/>
      <c r="ADL5" s="394"/>
      <c r="ADM5" s="394"/>
      <c r="ADN5" s="394"/>
      <c r="ADO5" s="394"/>
      <c r="ADP5" s="394"/>
      <c r="ADQ5" s="394"/>
      <c r="ADR5" s="394"/>
      <c r="ADS5" s="394"/>
      <c r="ADT5" s="394"/>
      <c r="ADU5" s="394"/>
      <c r="ADV5" s="394"/>
      <c r="ADW5" s="394"/>
      <c r="ADX5" s="394"/>
      <c r="ADY5" s="394"/>
      <c r="ADZ5" s="394"/>
      <c r="AEA5" s="394"/>
      <c r="AEB5" s="394"/>
      <c r="AEC5" s="394"/>
      <c r="AED5" s="394"/>
      <c r="AEE5" s="394"/>
      <c r="AEF5" s="394"/>
      <c r="AEG5" s="394"/>
      <c r="AEH5" s="394"/>
      <c r="AEI5" s="394"/>
      <c r="AEJ5" s="394"/>
      <c r="AEK5" s="394"/>
      <c r="AEL5" s="394"/>
      <c r="AEM5" s="394"/>
      <c r="AEN5" s="394"/>
      <c r="AEO5" s="394"/>
      <c r="AEP5" s="394"/>
      <c r="AEQ5" s="394"/>
      <c r="AER5" s="394"/>
      <c r="AES5" s="394"/>
      <c r="AET5" s="394"/>
      <c r="AEU5" s="394"/>
      <c r="AEV5" s="394"/>
      <c r="AEW5" s="394"/>
      <c r="AEX5" s="394"/>
      <c r="AEY5" s="394"/>
      <c r="AEZ5" s="394"/>
      <c r="AFA5" s="394"/>
      <c r="AFB5" s="394"/>
      <c r="AFC5" s="394"/>
      <c r="AFD5" s="394"/>
      <c r="AFE5" s="394"/>
      <c r="AFF5" s="394"/>
      <c r="AFG5" s="394"/>
      <c r="AFH5" s="394"/>
      <c r="AFI5" s="394"/>
      <c r="AFJ5" s="394"/>
      <c r="AFK5" s="394"/>
      <c r="AFL5" s="394"/>
      <c r="AFM5" s="394"/>
      <c r="AFN5" s="394"/>
      <c r="AFO5" s="394"/>
      <c r="AFP5" s="394"/>
      <c r="AFQ5" s="394"/>
      <c r="AFR5" s="394"/>
      <c r="AFS5" s="394"/>
      <c r="AFT5" s="394"/>
      <c r="AFU5" s="394"/>
      <c r="AFV5" s="394"/>
      <c r="AFW5" s="394"/>
      <c r="AFX5" s="394"/>
      <c r="AFY5" s="394"/>
      <c r="AFZ5" s="394"/>
      <c r="AGA5" s="394"/>
      <c r="AGB5" s="394"/>
      <c r="AGC5" s="394"/>
      <c r="AGD5" s="394"/>
      <c r="AGE5" s="394"/>
      <c r="AGF5" s="394"/>
      <c r="AGG5" s="394"/>
      <c r="AGH5" s="394"/>
      <c r="AGI5" s="394"/>
      <c r="AGJ5" s="394"/>
      <c r="AGK5" s="394"/>
      <c r="AGL5" s="394"/>
      <c r="AGM5" s="394"/>
      <c r="AGN5" s="394"/>
      <c r="AGO5" s="394"/>
      <c r="AGP5" s="394"/>
      <c r="AGQ5" s="394"/>
      <c r="AGR5" s="394"/>
      <c r="AGS5" s="394"/>
      <c r="AGT5" s="394"/>
      <c r="AGU5" s="394"/>
      <c r="AGV5" s="394"/>
      <c r="AGW5" s="394"/>
      <c r="AGX5" s="394"/>
      <c r="AGY5" s="394"/>
      <c r="AGZ5" s="394"/>
      <c r="AHA5" s="394"/>
      <c r="AHB5" s="394"/>
      <c r="AHC5" s="394"/>
      <c r="AHD5" s="394"/>
      <c r="AHE5" s="394"/>
      <c r="AHF5" s="394"/>
      <c r="AHG5" s="394"/>
      <c r="AHH5" s="394"/>
      <c r="AHI5" s="394"/>
      <c r="AHJ5" s="394"/>
      <c r="AHK5" s="394"/>
      <c r="AHL5" s="394"/>
      <c r="AHM5" s="394"/>
      <c r="AHN5" s="394"/>
      <c r="AHO5" s="394"/>
      <c r="AHP5" s="394"/>
      <c r="AHQ5" s="394"/>
      <c r="AHR5" s="394"/>
      <c r="AHS5" s="394"/>
      <c r="AHT5" s="394"/>
      <c r="AHU5" s="394"/>
      <c r="AHV5" s="394"/>
      <c r="AHW5" s="394"/>
      <c r="AHX5" s="394"/>
      <c r="AHY5" s="394"/>
      <c r="AHZ5" s="394"/>
      <c r="AIA5" s="394"/>
      <c r="AIB5" s="394"/>
      <c r="AIC5" s="394"/>
      <c r="AID5" s="394"/>
      <c r="AIE5" s="394"/>
      <c r="AIF5" s="394"/>
      <c r="AIG5" s="394"/>
      <c r="AIH5" s="394"/>
      <c r="AII5" s="394"/>
      <c r="AIJ5" s="394"/>
      <c r="AIK5" s="394"/>
      <c r="AIL5" s="394"/>
      <c r="AIM5" s="394"/>
      <c r="AIN5" s="394"/>
      <c r="AIO5" s="394"/>
      <c r="AIP5" s="394"/>
      <c r="AIQ5" s="394"/>
      <c r="AIR5" s="394"/>
      <c r="AIS5" s="394"/>
      <c r="AIT5" s="394"/>
      <c r="AIU5" s="394"/>
      <c r="AIV5" s="394"/>
      <c r="AIW5" s="394"/>
      <c r="AIX5" s="394"/>
      <c r="AIY5" s="394"/>
      <c r="AIZ5" s="394"/>
      <c r="AJA5" s="394"/>
      <c r="AJB5" s="394"/>
      <c r="AJC5" s="394"/>
      <c r="AJD5" s="394"/>
      <c r="AJE5" s="394"/>
      <c r="AJF5" s="394"/>
      <c r="AJG5" s="394"/>
      <c r="AJH5" s="394"/>
      <c r="AJI5" s="394"/>
      <c r="AJJ5" s="394"/>
      <c r="AJK5" s="394"/>
      <c r="AJL5" s="394"/>
      <c r="AJM5" s="394"/>
      <c r="AJN5" s="394"/>
      <c r="AJO5" s="394"/>
      <c r="AJP5" s="394"/>
      <c r="AJQ5" s="394"/>
      <c r="AJR5" s="394"/>
      <c r="AJS5" s="394"/>
      <c r="AJT5" s="394"/>
      <c r="AJU5" s="394"/>
      <c r="AJV5" s="394"/>
      <c r="AJW5" s="394"/>
      <c r="AJX5" s="394"/>
      <c r="AJY5" s="394"/>
      <c r="AJZ5" s="394"/>
      <c r="AKA5" s="394"/>
      <c r="AKB5" s="394"/>
      <c r="AKC5" s="394"/>
      <c r="AKD5" s="394"/>
      <c r="AKE5" s="394"/>
      <c r="AKF5" s="394"/>
      <c r="AKG5" s="394"/>
      <c r="AKH5" s="394"/>
      <c r="AKI5" s="394"/>
      <c r="AKJ5" s="394"/>
      <c r="AKK5" s="394"/>
      <c r="AKL5" s="394"/>
      <c r="AKM5" s="394"/>
      <c r="AKN5" s="394"/>
      <c r="AKO5" s="394"/>
      <c r="AKP5" s="394"/>
      <c r="AKQ5" s="394"/>
      <c r="AKR5" s="394"/>
      <c r="AKS5" s="394"/>
      <c r="AKT5" s="394"/>
      <c r="AKU5" s="394"/>
      <c r="AKV5" s="394"/>
      <c r="AKW5" s="394"/>
      <c r="AKX5" s="394"/>
      <c r="AKY5" s="394"/>
      <c r="AKZ5" s="394"/>
      <c r="ALA5" s="394"/>
      <c r="ALB5" s="394"/>
      <c r="ALC5" s="394"/>
      <c r="ALD5" s="394"/>
      <c r="ALE5" s="394"/>
      <c r="ALF5" s="394"/>
      <c r="ALG5" s="394"/>
      <c r="ALH5" s="394"/>
      <c r="ALI5" s="394"/>
      <c r="ALJ5" s="394"/>
      <c r="ALK5" s="394"/>
      <c r="ALL5" s="394"/>
      <c r="ALM5" s="394"/>
      <c r="ALN5" s="394"/>
      <c r="ALO5" s="394"/>
      <c r="ALP5" s="394"/>
      <c r="ALQ5" s="394"/>
      <c r="ALR5" s="394"/>
      <c r="ALS5" s="394"/>
      <c r="ALT5" s="394"/>
      <c r="ALU5" s="394"/>
      <c r="ALV5" s="394"/>
      <c r="ALW5" s="394"/>
      <c r="ALX5" s="394"/>
      <c r="ALY5" s="394"/>
      <c r="ALZ5" s="394"/>
      <c r="AMA5" s="394"/>
      <c r="AMB5" s="394"/>
      <c r="AMC5" s="394"/>
      <c r="AMD5" s="394"/>
      <c r="AME5" s="394"/>
      <c r="AMF5" s="394"/>
      <c r="AMG5" s="394"/>
      <c r="AMH5" s="394"/>
      <c r="AMI5" s="394"/>
      <c r="AMJ5" s="394"/>
      <c r="AMK5" s="394"/>
      <c r="AML5" s="394"/>
      <c r="AMM5" s="394"/>
      <c r="AMN5" s="394"/>
      <c r="AMO5" s="394"/>
      <c r="AMP5" s="394"/>
      <c r="AMQ5" s="394"/>
      <c r="AMR5" s="394"/>
      <c r="AMS5" s="394"/>
      <c r="AMT5" s="394"/>
      <c r="AMU5" s="394"/>
      <c r="AMV5" s="394"/>
      <c r="AMW5" s="394"/>
      <c r="AMX5" s="394"/>
      <c r="AMY5" s="394"/>
      <c r="AMZ5" s="394"/>
      <c r="ANA5" s="394"/>
      <c r="ANB5" s="394"/>
      <c r="ANC5" s="394"/>
      <c r="AND5" s="394"/>
      <c r="ANE5" s="394"/>
      <c r="ANF5" s="394"/>
      <c r="ANG5" s="394"/>
      <c r="ANH5" s="394"/>
      <c r="ANI5" s="394"/>
      <c r="ANJ5" s="394"/>
      <c r="ANK5" s="394"/>
      <c r="ANL5" s="394"/>
      <c r="ANM5" s="394"/>
      <c r="ANN5" s="394"/>
      <c r="ANO5" s="394"/>
      <c r="ANP5" s="394"/>
      <c r="ANQ5" s="394"/>
      <c r="ANR5" s="394"/>
      <c r="ANS5" s="394"/>
      <c r="ANT5" s="394"/>
      <c r="ANU5" s="394"/>
      <c r="ANV5" s="394"/>
      <c r="ANW5" s="394"/>
      <c r="ANX5" s="394"/>
      <c r="ANY5" s="394"/>
      <c r="ANZ5" s="394"/>
      <c r="AOA5" s="394"/>
      <c r="AOB5" s="394"/>
      <c r="AOC5" s="394"/>
      <c r="AOD5" s="394"/>
      <c r="AOE5" s="394"/>
      <c r="AOF5" s="394"/>
      <c r="AOG5" s="394"/>
      <c r="AOH5" s="394"/>
      <c r="AOI5" s="394"/>
      <c r="AOJ5" s="394"/>
      <c r="AOK5" s="394"/>
      <c r="AOL5" s="394"/>
      <c r="AOM5" s="394"/>
      <c r="AON5" s="394"/>
      <c r="AOO5" s="394"/>
      <c r="AOP5" s="394"/>
      <c r="AOQ5" s="394"/>
      <c r="AOR5" s="394"/>
      <c r="AOS5" s="394"/>
      <c r="AOT5" s="394"/>
      <c r="AOU5" s="394"/>
      <c r="AOV5" s="394"/>
      <c r="AOW5" s="394"/>
      <c r="AOX5" s="394"/>
      <c r="AOY5" s="394"/>
      <c r="AOZ5" s="394"/>
      <c r="APA5" s="394"/>
      <c r="APB5" s="394"/>
      <c r="APC5" s="394"/>
      <c r="APD5" s="394"/>
      <c r="APE5" s="394"/>
      <c r="APF5" s="394"/>
      <c r="APG5" s="394"/>
      <c r="APH5" s="394"/>
      <c r="API5" s="394"/>
      <c r="APJ5" s="394"/>
      <c r="APK5" s="394"/>
      <c r="APL5" s="394"/>
      <c r="APM5" s="394"/>
      <c r="APN5" s="394"/>
      <c r="APO5" s="394"/>
      <c r="APP5" s="394"/>
      <c r="APQ5" s="394"/>
      <c r="APR5" s="394"/>
      <c r="APS5" s="394"/>
      <c r="APT5" s="394"/>
      <c r="APU5" s="394"/>
      <c r="APV5" s="394"/>
      <c r="APW5" s="394"/>
      <c r="APX5" s="394"/>
      <c r="APY5" s="394"/>
      <c r="APZ5" s="394"/>
      <c r="AQA5" s="394"/>
      <c r="AQB5" s="394"/>
      <c r="AQC5" s="394"/>
      <c r="AQD5" s="394"/>
      <c r="AQE5" s="394"/>
      <c r="AQF5" s="394"/>
      <c r="AQG5" s="394"/>
      <c r="AQH5" s="394"/>
      <c r="AQI5" s="394"/>
      <c r="AQJ5" s="394"/>
      <c r="AQK5" s="394"/>
      <c r="AQL5" s="394"/>
      <c r="AQM5" s="394"/>
      <c r="AQN5" s="394"/>
      <c r="AQO5" s="394"/>
      <c r="AQP5" s="394"/>
      <c r="AQQ5" s="394"/>
      <c r="AQR5" s="394"/>
      <c r="AQS5" s="394"/>
      <c r="AQT5" s="394"/>
      <c r="AQU5" s="394"/>
      <c r="AQV5" s="394"/>
      <c r="AQW5" s="394"/>
      <c r="AQX5" s="394"/>
      <c r="AQY5" s="394"/>
      <c r="AQZ5" s="394"/>
      <c r="ARA5" s="394"/>
      <c r="ARB5" s="394"/>
      <c r="ARC5" s="394"/>
      <c r="ARD5" s="394"/>
      <c r="ARE5" s="394"/>
      <c r="ARF5" s="394"/>
      <c r="ARG5" s="394"/>
      <c r="ARH5" s="394"/>
      <c r="ARI5" s="394"/>
      <c r="ARJ5" s="394"/>
      <c r="ARK5" s="394"/>
      <c r="ARL5" s="394"/>
      <c r="ARM5" s="394"/>
      <c r="ARN5" s="394"/>
      <c r="ARO5" s="394"/>
      <c r="ARP5" s="394"/>
      <c r="ARQ5" s="394"/>
      <c r="ARR5" s="394"/>
      <c r="ARS5" s="394"/>
      <c r="ART5" s="394"/>
      <c r="ARU5" s="394"/>
      <c r="ARV5" s="394"/>
      <c r="ARW5" s="394"/>
      <c r="ARX5" s="394"/>
      <c r="ARY5" s="394"/>
      <c r="ARZ5" s="394"/>
      <c r="ASA5" s="394"/>
      <c r="ASB5" s="394"/>
      <c r="ASC5" s="394"/>
      <c r="ASD5" s="394"/>
      <c r="ASE5" s="394"/>
      <c r="ASF5" s="394"/>
      <c r="ASG5" s="394"/>
      <c r="ASH5" s="394"/>
      <c r="ASI5" s="394"/>
      <c r="ASJ5" s="394"/>
      <c r="ASK5" s="394"/>
      <c r="ASL5" s="394"/>
      <c r="ASM5" s="394"/>
      <c r="ASN5" s="394"/>
      <c r="ASO5" s="394"/>
      <c r="ASP5" s="394"/>
      <c r="ASQ5" s="394"/>
      <c r="ASR5" s="394"/>
      <c r="ASS5" s="394"/>
      <c r="AST5" s="394"/>
      <c r="ASU5" s="394"/>
      <c r="ASV5" s="394"/>
      <c r="ASW5" s="394"/>
      <c r="ASX5" s="394"/>
      <c r="ASY5" s="394"/>
      <c r="ASZ5" s="394"/>
      <c r="ATA5" s="394"/>
      <c r="ATB5" s="394"/>
      <c r="ATC5" s="394"/>
      <c r="ATD5" s="394"/>
      <c r="ATE5" s="394"/>
      <c r="ATF5" s="394"/>
      <c r="ATG5" s="394"/>
      <c r="ATH5" s="394"/>
      <c r="ATI5" s="394"/>
      <c r="ATJ5" s="394"/>
      <c r="ATK5" s="394"/>
      <c r="ATL5" s="394"/>
      <c r="ATM5" s="394"/>
      <c r="ATN5" s="394"/>
      <c r="ATO5" s="394"/>
      <c r="ATP5" s="394"/>
      <c r="ATQ5" s="394"/>
      <c r="ATR5" s="394"/>
      <c r="ATS5" s="394"/>
      <c r="ATT5" s="394"/>
      <c r="ATU5" s="394"/>
      <c r="ATV5" s="394"/>
      <c r="ATW5" s="394"/>
      <c r="ATX5" s="394"/>
      <c r="ATY5" s="394"/>
      <c r="ATZ5" s="394"/>
      <c r="AUA5" s="394"/>
      <c r="AUB5" s="394"/>
      <c r="AUC5" s="394"/>
      <c r="AUD5" s="394"/>
      <c r="AUE5" s="394"/>
      <c r="AUF5" s="394"/>
      <c r="AUG5" s="394"/>
      <c r="AUH5" s="394"/>
      <c r="AUI5" s="394"/>
      <c r="AUJ5" s="394"/>
      <c r="AUK5" s="394"/>
      <c r="AUL5" s="394"/>
      <c r="AUM5" s="394"/>
      <c r="AUN5" s="394"/>
      <c r="AUO5" s="394"/>
      <c r="AUP5" s="394"/>
      <c r="AUQ5" s="394"/>
      <c r="AUR5" s="394"/>
      <c r="AUS5" s="394"/>
      <c r="AUT5" s="394"/>
      <c r="AUU5" s="394"/>
      <c r="AUV5" s="394"/>
      <c r="AUW5" s="394"/>
      <c r="AUX5" s="394"/>
      <c r="AUY5" s="394"/>
      <c r="AUZ5" s="394"/>
      <c r="AVA5" s="394"/>
      <c r="AVB5" s="394"/>
      <c r="AVC5" s="394"/>
      <c r="AVD5" s="394"/>
      <c r="AVE5" s="394"/>
      <c r="AVF5" s="394"/>
      <c r="AVG5" s="394"/>
      <c r="AVH5" s="394"/>
      <c r="AVI5" s="394"/>
      <c r="AVJ5" s="394"/>
      <c r="AVK5" s="394"/>
      <c r="AVL5" s="394"/>
      <c r="AVM5" s="394"/>
      <c r="AVN5" s="394"/>
      <c r="AVO5" s="394"/>
      <c r="AVP5" s="394"/>
      <c r="AVQ5" s="394"/>
      <c r="AVR5" s="394"/>
      <c r="AVS5" s="394"/>
      <c r="AVT5" s="394"/>
      <c r="AVU5" s="394"/>
      <c r="AVV5" s="394"/>
      <c r="AVW5" s="394"/>
      <c r="AVX5" s="394"/>
      <c r="AVY5" s="394"/>
      <c r="AVZ5" s="394"/>
      <c r="AWA5" s="394"/>
      <c r="AWB5" s="394"/>
      <c r="AWC5" s="394"/>
      <c r="AWD5" s="394"/>
      <c r="AWE5" s="394"/>
      <c r="AWF5" s="394"/>
      <c r="AWG5" s="394"/>
      <c r="AWH5" s="394"/>
      <c r="AWI5" s="394"/>
      <c r="AWJ5" s="394"/>
      <c r="AWK5" s="394"/>
      <c r="AWL5" s="394"/>
      <c r="AWM5" s="394"/>
      <c r="AWN5" s="394"/>
      <c r="AWO5" s="394"/>
      <c r="AWP5" s="394"/>
      <c r="AWQ5" s="394"/>
      <c r="AWR5" s="394"/>
      <c r="AWS5" s="394"/>
      <c r="AWT5" s="394"/>
      <c r="AWU5" s="394"/>
      <c r="AWV5" s="394"/>
      <c r="AWW5" s="394"/>
      <c r="AWX5" s="394"/>
      <c r="AWY5" s="394"/>
      <c r="AWZ5" s="394"/>
      <c r="AXA5" s="394"/>
      <c r="AXB5" s="394"/>
      <c r="AXC5" s="394"/>
      <c r="AXD5" s="394"/>
      <c r="AXE5" s="394"/>
      <c r="AXF5" s="394"/>
      <c r="AXG5" s="394"/>
      <c r="AXH5" s="394"/>
      <c r="AXI5" s="394"/>
      <c r="AXJ5" s="394"/>
      <c r="AXK5" s="394"/>
      <c r="AXL5" s="394"/>
      <c r="AXM5" s="394"/>
      <c r="AXN5" s="394"/>
      <c r="AXO5" s="394"/>
      <c r="AXP5" s="394"/>
      <c r="AXQ5" s="394"/>
      <c r="AXR5" s="394"/>
      <c r="AXS5" s="394"/>
      <c r="AXT5" s="394"/>
      <c r="AXU5" s="394"/>
      <c r="AXV5" s="394"/>
      <c r="AXW5" s="394"/>
      <c r="AXX5" s="394"/>
      <c r="AXY5" s="394"/>
      <c r="AXZ5" s="394"/>
      <c r="AYA5" s="394"/>
      <c r="AYB5" s="394"/>
      <c r="AYC5" s="394"/>
      <c r="AYD5" s="394"/>
      <c r="AYE5" s="394"/>
      <c r="AYF5" s="394"/>
      <c r="AYG5" s="394"/>
      <c r="AYH5" s="394"/>
      <c r="AYI5" s="394"/>
      <c r="AYJ5" s="394"/>
      <c r="AYK5" s="394"/>
      <c r="AYL5" s="394"/>
      <c r="AYM5" s="394"/>
      <c r="AYN5" s="394"/>
      <c r="AYO5" s="394"/>
      <c r="AYP5" s="394"/>
      <c r="AYQ5" s="394"/>
      <c r="AYR5" s="394"/>
      <c r="AYS5" s="394"/>
      <c r="AYT5" s="394"/>
      <c r="AYU5" s="394"/>
      <c r="AYV5" s="394"/>
      <c r="AYW5" s="394"/>
      <c r="AYX5" s="394"/>
      <c r="AYY5" s="394"/>
      <c r="AYZ5" s="394"/>
      <c r="AZA5" s="394"/>
      <c r="AZB5" s="394"/>
      <c r="AZC5" s="394"/>
      <c r="AZD5" s="394"/>
      <c r="AZE5" s="394"/>
      <c r="AZF5" s="394"/>
      <c r="AZG5" s="394"/>
      <c r="AZH5" s="394"/>
      <c r="AZI5" s="394"/>
      <c r="AZJ5" s="394"/>
      <c r="AZK5" s="394"/>
      <c r="AZL5" s="394"/>
      <c r="AZM5" s="394"/>
      <c r="AZN5" s="394"/>
      <c r="AZO5" s="394"/>
      <c r="AZP5" s="394"/>
      <c r="AZQ5" s="394"/>
      <c r="AZR5" s="394"/>
      <c r="AZS5" s="394"/>
      <c r="AZT5" s="394"/>
      <c r="AZU5" s="394"/>
      <c r="AZV5" s="394"/>
      <c r="AZW5" s="394"/>
      <c r="AZX5" s="394"/>
      <c r="AZY5" s="394"/>
      <c r="AZZ5" s="394"/>
      <c r="BAA5" s="394"/>
      <c r="BAB5" s="394"/>
      <c r="BAC5" s="394"/>
      <c r="BAD5" s="394"/>
      <c r="BAE5" s="394"/>
      <c r="BAF5" s="394"/>
      <c r="BAG5" s="394"/>
      <c r="BAH5" s="394"/>
      <c r="BAI5" s="394"/>
      <c r="BAJ5" s="394"/>
      <c r="BAK5" s="394"/>
      <c r="BAL5" s="394"/>
      <c r="BAM5" s="394"/>
      <c r="BAN5" s="394"/>
      <c r="BAO5" s="394"/>
      <c r="BAP5" s="394"/>
      <c r="BAQ5" s="394"/>
      <c r="BAR5" s="394"/>
      <c r="BAS5" s="394"/>
      <c r="BAT5" s="394"/>
      <c r="BAU5" s="394"/>
      <c r="BAV5" s="394"/>
      <c r="BAW5" s="394"/>
      <c r="BAX5" s="394"/>
      <c r="BAY5" s="394"/>
      <c r="BAZ5" s="394"/>
      <c r="BBA5" s="394"/>
      <c r="BBB5" s="394"/>
      <c r="BBC5" s="394"/>
      <c r="BBD5" s="394"/>
      <c r="BBE5" s="394"/>
      <c r="BBF5" s="394"/>
      <c r="BBG5" s="394"/>
      <c r="BBH5" s="394"/>
      <c r="BBI5" s="394"/>
      <c r="BBJ5" s="394"/>
      <c r="BBK5" s="394"/>
      <c r="BBL5" s="394"/>
      <c r="BBM5" s="394"/>
      <c r="BBN5" s="394"/>
      <c r="BBO5" s="394"/>
      <c r="BBP5" s="394"/>
      <c r="BBQ5" s="394"/>
      <c r="BBR5" s="394"/>
      <c r="BBS5" s="394"/>
      <c r="BBT5" s="394"/>
      <c r="BBU5" s="394"/>
      <c r="BBV5" s="394"/>
      <c r="BBW5" s="394"/>
      <c r="BBX5" s="394"/>
      <c r="BBY5" s="394"/>
      <c r="BBZ5" s="394"/>
      <c r="BCA5" s="394"/>
      <c r="BCB5" s="394"/>
      <c r="BCC5" s="394"/>
      <c r="BCD5" s="394"/>
      <c r="BCE5" s="394"/>
      <c r="BCF5" s="394"/>
      <c r="BCG5" s="394"/>
      <c r="BCH5" s="394"/>
      <c r="BCI5" s="394"/>
      <c r="BCJ5" s="394"/>
      <c r="BCK5" s="394"/>
      <c r="BCL5" s="394"/>
      <c r="BCM5" s="394"/>
      <c r="BCN5" s="394"/>
      <c r="BCO5" s="394"/>
      <c r="BCP5" s="394"/>
      <c r="BCQ5" s="394"/>
      <c r="BCR5" s="394"/>
      <c r="BCS5" s="394"/>
      <c r="BCT5" s="394"/>
      <c r="BCU5" s="394"/>
      <c r="BCV5" s="394"/>
      <c r="BCW5" s="394"/>
      <c r="BCX5" s="394"/>
      <c r="BCY5" s="394"/>
      <c r="BCZ5" s="394"/>
      <c r="BDA5" s="394"/>
      <c r="BDB5" s="394"/>
      <c r="BDC5" s="394"/>
      <c r="BDD5" s="394"/>
      <c r="BDE5" s="394"/>
      <c r="BDF5" s="394"/>
      <c r="BDG5" s="394"/>
      <c r="BDH5" s="394"/>
      <c r="BDI5" s="394"/>
      <c r="BDJ5" s="394"/>
      <c r="BDK5" s="394"/>
      <c r="BDL5" s="394"/>
      <c r="BDM5" s="394"/>
      <c r="BDN5" s="394"/>
      <c r="BDO5" s="394"/>
      <c r="BDP5" s="394"/>
      <c r="BDQ5" s="394"/>
      <c r="BDR5" s="394"/>
      <c r="BDS5" s="394"/>
      <c r="BDT5" s="394"/>
      <c r="BDU5" s="394"/>
      <c r="BDV5" s="394"/>
      <c r="BDW5" s="394"/>
      <c r="BDX5" s="394"/>
      <c r="BDY5" s="394"/>
      <c r="BDZ5" s="394"/>
      <c r="BEA5" s="394"/>
      <c r="BEB5" s="394"/>
      <c r="BEC5" s="394"/>
      <c r="BED5" s="394"/>
      <c r="BEE5" s="394"/>
      <c r="BEF5" s="394"/>
      <c r="BEG5" s="394"/>
      <c r="BEH5" s="394"/>
      <c r="BEI5" s="394"/>
      <c r="BEJ5" s="394"/>
      <c r="BEK5" s="394"/>
      <c r="BEL5" s="394"/>
      <c r="BEM5" s="394"/>
      <c r="BEN5" s="394"/>
      <c r="BEO5" s="394"/>
      <c r="BEP5" s="394"/>
      <c r="BEQ5" s="394"/>
      <c r="BER5" s="394"/>
      <c r="BES5" s="394"/>
      <c r="BET5" s="394"/>
      <c r="BEU5" s="394"/>
      <c r="BEV5" s="394"/>
      <c r="BEW5" s="394"/>
      <c r="BEX5" s="394"/>
      <c r="BEY5" s="394"/>
      <c r="BEZ5" s="394"/>
      <c r="BFA5" s="394"/>
      <c r="BFB5" s="394"/>
      <c r="BFC5" s="394"/>
      <c r="BFD5" s="394"/>
      <c r="BFE5" s="394"/>
      <c r="BFF5" s="394"/>
      <c r="BFG5" s="394"/>
      <c r="BFH5" s="394"/>
      <c r="BFI5" s="394"/>
      <c r="BFJ5" s="394"/>
      <c r="BFK5" s="394"/>
      <c r="BFL5" s="394"/>
      <c r="BFM5" s="394"/>
      <c r="BFN5" s="394"/>
      <c r="BFO5" s="394"/>
      <c r="BFP5" s="394"/>
      <c r="BFQ5" s="394"/>
      <c r="BFR5" s="394"/>
      <c r="BFS5" s="394"/>
      <c r="BFT5" s="394"/>
      <c r="BFU5" s="394"/>
      <c r="BFV5" s="394"/>
      <c r="BFW5" s="394"/>
      <c r="BFX5" s="394"/>
      <c r="BFY5" s="394"/>
      <c r="BFZ5" s="394"/>
      <c r="BGA5" s="394"/>
      <c r="BGB5" s="394"/>
      <c r="BGC5" s="394"/>
      <c r="BGD5" s="394"/>
      <c r="BGE5" s="394"/>
      <c r="BGF5" s="394"/>
      <c r="BGG5" s="394"/>
      <c r="BGH5" s="394"/>
      <c r="BGI5" s="394"/>
      <c r="BGJ5" s="394"/>
      <c r="BGK5" s="394"/>
      <c r="BGL5" s="394"/>
      <c r="BGM5" s="394"/>
      <c r="BGN5" s="394"/>
      <c r="BGO5" s="394"/>
      <c r="BGP5" s="394"/>
      <c r="BGQ5" s="394"/>
      <c r="BGR5" s="394"/>
      <c r="BGS5" s="394"/>
      <c r="BGT5" s="394"/>
      <c r="BGU5" s="394"/>
      <c r="BGV5" s="394"/>
      <c r="BGW5" s="394"/>
      <c r="BGX5" s="394"/>
      <c r="BGY5" s="394"/>
      <c r="BGZ5" s="394"/>
      <c r="BHA5" s="394"/>
      <c r="BHB5" s="394"/>
      <c r="BHC5" s="394"/>
      <c r="BHD5" s="394"/>
      <c r="BHE5" s="394"/>
      <c r="BHF5" s="394"/>
      <c r="BHG5" s="394"/>
      <c r="BHH5" s="394"/>
      <c r="BHI5" s="394"/>
      <c r="BHJ5" s="394"/>
      <c r="BHK5" s="394"/>
      <c r="BHL5" s="394"/>
      <c r="BHM5" s="394"/>
      <c r="BHN5" s="394"/>
      <c r="BHO5" s="394"/>
      <c r="BHP5" s="394"/>
      <c r="BHQ5" s="394"/>
      <c r="BHR5" s="394"/>
      <c r="BHS5" s="394"/>
      <c r="BHT5" s="394"/>
      <c r="BHU5" s="394"/>
      <c r="BHV5" s="394"/>
      <c r="BHW5" s="394"/>
      <c r="BHX5" s="394"/>
      <c r="BHY5" s="394"/>
      <c r="BHZ5" s="394"/>
      <c r="BIA5" s="394"/>
      <c r="BIB5" s="394"/>
      <c r="BIC5" s="394"/>
      <c r="BID5" s="394"/>
      <c r="BIE5" s="394"/>
      <c r="BIF5" s="394"/>
      <c r="BIG5" s="394"/>
      <c r="BIH5" s="394"/>
      <c r="BII5" s="394"/>
      <c r="BIJ5" s="394"/>
      <c r="BIK5" s="394"/>
      <c r="BIL5" s="394"/>
      <c r="BIM5" s="394"/>
      <c r="BIN5" s="394"/>
      <c r="BIO5" s="394"/>
      <c r="BIP5" s="394"/>
      <c r="BIQ5" s="394"/>
      <c r="BIR5" s="394"/>
      <c r="BIS5" s="394"/>
      <c r="BIT5" s="394"/>
      <c r="BIU5" s="394"/>
      <c r="BIV5" s="394"/>
      <c r="BIW5" s="394"/>
      <c r="BIX5" s="394"/>
      <c r="BIY5" s="394"/>
      <c r="BIZ5" s="394"/>
      <c r="BJA5" s="394"/>
      <c r="BJB5" s="394"/>
      <c r="BJC5" s="394"/>
      <c r="BJD5" s="394"/>
      <c r="BJE5" s="394"/>
      <c r="BJF5" s="394"/>
      <c r="BJG5" s="394"/>
      <c r="BJH5" s="394"/>
      <c r="BJI5" s="394"/>
      <c r="BJJ5" s="394"/>
      <c r="BJK5" s="394"/>
      <c r="BJL5" s="394"/>
      <c r="BJM5" s="394"/>
      <c r="BJN5" s="394"/>
      <c r="BJO5" s="394"/>
      <c r="BJP5" s="394"/>
      <c r="BJQ5" s="394"/>
      <c r="BJR5" s="394"/>
      <c r="BJS5" s="394"/>
      <c r="BJT5" s="394"/>
      <c r="BJU5" s="394"/>
      <c r="BJV5" s="394"/>
      <c r="BJW5" s="394"/>
      <c r="BJX5" s="394"/>
      <c r="BJY5" s="394"/>
      <c r="BJZ5" s="394"/>
      <c r="BKA5" s="394"/>
      <c r="BKB5" s="394"/>
      <c r="BKC5" s="394"/>
      <c r="BKD5" s="394"/>
      <c r="BKE5" s="394"/>
      <c r="BKF5" s="394"/>
      <c r="BKG5" s="394"/>
      <c r="BKH5" s="394"/>
      <c r="BKI5" s="394"/>
      <c r="BKJ5" s="394"/>
      <c r="BKK5" s="394"/>
      <c r="BKL5" s="394"/>
      <c r="BKM5" s="394"/>
      <c r="BKN5" s="394"/>
      <c r="BKO5" s="394"/>
      <c r="BKP5" s="394"/>
      <c r="BKQ5" s="394"/>
      <c r="BKR5" s="394"/>
      <c r="BKS5" s="394"/>
      <c r="BKT5" s="394"/>
      <c r="BKU5" s="394"/>
      <c r="BKV5" s="394"/>
      <c r="BKW5" s="394"/>
      <c r="BKX5" s="394"/>
      <c r="BKY5" s="394"/>
      <c r="BKZ5" s="394"/>
      <c r="BLA5" s="394"/>
      <c r="BLB5" s="394"/>
      <c r="BLC5" s="394"/>
      <c r="BLD5" s="394"/>
      <c r="BLE5" s="394"/>
      <c r="BLF5" s="394"/>
      <c r="BLG5" s="394"/>
      <c r="BLH5" s="394"/>
      <c r="BLI5" s="394"/>
      <c r="BLJ5" s="394"/>
      <c r="BLK5" s="394"/>
      <c r="BLL5" s="394"/>
      <c r="BLM5" s="394"/>
      <c r="BLN5" s="394"/>
      <c r="BLO5" s="394"/>
      <c r="BLP5" s="394"/>
      <c r="BLQ5" s="394"/>
      <c r="BLR5" s="394"/>
      <c r="BLS5" s="394"/>
      <c r="BLT5" s="394"/>
      <c r="BLU5" s="394"/>
      <c r="BLV5" s="394"/>
      <c r="BLW5" s="394"/>
      <c r="BLX5" s="394"/>
      <c r="BLY5" s="394"/>
      <c r="BLZ5" s="394"/>
      <c r="BMA5" s="394"/>
      <c r="BMB5" s="394"/>
      <c r="BMC5" s="394"/>
      <c r="BMD5" s="394"/>
      <c r="BME5" s="394"/>
      <c r="BMF5" s="394"/>
      <c r="BMG5" s="394"/>
      <c r="BMH5" s="394"/>
      <c r="BMI5" s="394"/>
      <c r="BMJ5" s="394"/>
      <c r="BMK5" s="394"/>
      <c r="BML5" s="394"/>
      <c r="BMM5" s="394"/>
      <c r="BMN5" s="394"/>
      <c r="BMO5" s="394"/>
      <c r="BMP5" s="394"/>
      <c r="BMQ5" s="394"/>
      <c r="BMR5" s="394"/>
      <c r="BMS5" s="394"/>
      <c r="BMT5" s="394"/>
      <c r="BMU5" s="394"/>
      <c r="BMV5" s="394"/>
      <c r="BMW5" s="394"/>
      <c r="BMX5" s="394"/>
      <c r="BMY5" s="394"/>
      <c r="BMZ5" s="394"/>
      <c r="BNA5" s="394"/>
      <c r="BNB5" s="394"/>
      <c r="BNC5" s="394"/>
      <c r="BND5" s="394"/>
      <c r="BNE5" s="394"/>
      <c r="BNF5" s="394"/>
      <c r="BNG5" s="394"/>
      <c r="BNH5" s="394"/>
      <c r="BNI5" s="394"/>
      <c r="BNJ5" s="394"/>
      <c r="BNK5" s="394"/>
      <c r="BNL5" s="394"/>
      <c r="BNM5" s="394"/>
      <c r="BNN5" s="394"/>
      <c r="BNO5" s="394"/>
      <c r="BNP5" s="394"/>
      <c r="BNQ5" s="394"/>
      <c r="BNR5" s="394"/>
      <c r="BNS5" s="394"/>
      <c r="BNT5" s="394"/>
      <c r="BNU5" s="394"/>
      <c r="BNV5" s="394"/>
      <c r="BNW5" s="394"/>
      <c r="BNX5" s="394"/>
      <c r="BNY5" s="394"/>
      <c r="BNZ5" s="394"/>
      <c r="BOA5" s="394"/>
      <c r="BOB5" s="394"/>
      <c r="BOC5" s="394"/>
      <c r="BOD5" s="394"/>
      <c r="BOE5" s="394"/>
      <c r="BOF5" s="394"/>
      <c r="BOG5" s="394"/>
      <c r="BOH5" s="394"/>
      <c r="BOI5" s="394"/>
      <c r="BOJ5" s="394"/>
      <c r="BOK5" s="394"/>
      <c r="BOL5" s="394"/>
      <c r="BOM5" s="394"/>
      <c r="BON5" s="394"/>
      <c r="BOO5" s="394"/>
      <c r="BOP5" s="394"/>
      <c r="BOQ5" s="394"/>
      <c r="BOR5" s="394"/>
      <c r="BOS5" s="394"/>
      <c r="BOT5" s="394"/>
      <c r="BOU5" s="394"/>
      <c r="BOV5" s="394"/>
      <c r="BOW5" s="394"/>
      <c r="BOX5" s="394"/>
      <c r="BOY5" s="394"/>
      <c r="BOZ5" s="394"/>
      <c r="BPA5" s="394"/>
      <c r="BPB5" s="394"/>
      <c r="BPC5" s="394"/>
      <c r="BPD5" s="394"/>
      <c r="BPE5" s="394"/>
      <c r="BPF5" s="394"/>
      <c r="BPG5" s="394"/>
      <c r="BPH5" s="394"/>
      <c r="BPI5" s="394"/>
      <c r="BPJ5" s="394"/>
      <c r="BPK5" s="394"/>
      <c r="BPL5" s="394"/>
      <c r="BPM5" s="394"/>
      <c r="BPN5" s="394"/>
      <c r="BPO5" s="394"/>
      <c r="BPP5" s="394"/>
      <c r="BPQ5" s="394"/>
      <c r="BPR5" s="394"/>
      <c r="BPS5" s="394"/>
      <c r="BPT5" s="394"/>
      <c r="BPU5" s="394"/>
      <c r="BPV5" s="394"/>
      <c r="BPW5" s="394"/>
      <c r="BPX5" s="394"/>
      <c r="BPY5" s="394"/>
      <c r="BPZ5" s="394"/>
      <c r="BQA5" s="394"/>
      <c r="BQB5" s="394"/>
      <c r="BQC5" s="394"/>
      <c r="BQD5" s="394"/>
      <c r="BQE5" s="394"/>
      <c r="BQF5" s="394"/>
      <c r="BQG5" s="394"/>
      <c r="BQH5" s="394"/>
      <c r="BQI5" s="394"/>
      <c r="BQJ5" s="394"/>
      <c r="BQK5" s="394"/>
      <c r="BQL5" s="394"/>
      <c r="BQM5" s="394"/>
      <c r="BQN5" s="394"/>
      <c r="BQO5" s="394"/>
      <c r="BQP5" s="394"/>
      <c r="BQQ5" s="394"/>
      <c r="BQR5" s="394"/>
      <c r="BQS5" s="394"/>
      <c r="BQT5" s="394"/>
      <c r="BQU5" s="394"/>
      <c r="BQV5" s="394"/>
      <c r="BQW5" s="394"/>
      <c r="BQX5" s="394"/>
      <c r="BQY5" s="394"/>
      <c r="BQZ5" s="394"/>
      <c r="BRA5" s="394"/>
      <c r="BRB5" s="394"/>
      <c r="BRC5" s="394"/>
      <c r="BRD5" s="394"/>
      <c r="BRE5" s="394"/>
      <c r="BRF5" s="394"/>
      <c r="BRG5" s="394"/>
      <c r="BRH5" s="394"/>
      <c r="BRI5" s="394"/>
      <c r="BRJ5" s="394"/>
      <c r="BRK5" s="394"/>
      <c r="BRL5" s="394"/>
      <c r="BRM5" s="394"/>
      <c r="BRN5" s="394"/>
      <c r="BRO5" s="394"/>
      <c r="BRP5" s="394"/>
      <c r="BRQ5" s="394"/>
      <c r="BRR5" s="394"/>
      <c r="BRS5" s="394"/>
      <c r="BRT5" s="394"/>
      <c r="BRU5" s="394"/>
      <c r="BRV5" s="394"/>
      <c r="BRW5" s="394"/>
      <c r="BRX5" s="394"/>
      <c r="BRY5" s="394"/>
      <c r="BRZ5" s="394"/>
      <c r="BSA5" s="394"/>
      <c r="BSB5" s="394"/>
      <c r="BSC5" s="394"/>
      <c r="BSD5" s="394"/>
      <c r="BSE5" s="394"/>
      <c r="BSF5" s="394"/>
      <c r="BSG5" s="394"/>
      <c r="BSH5" s="394"/>
      <c r="BSI5" s="394"/>
      <c r="BSJ5" s="394"/>
      <c r="BSK5" s="394"/>
      <c r="BSL5" s="394"/>
      <c r="BSM5" s="394"/>
      <c r="BSN5" s="394"/>
      <c r="BSO5" s="394"/>
      <c r="BSP5" s="394"/>
      <c r="BSQ5" s="394"/>
      <c r="BSR5" s="394"/>
      <c r="BSS5" s="394"/>
      <c r="BST5" s="394"/>
      <c r="BSU5" s="394"/>
      <c r="BSV5" s="394"/>
      <c r="BSW5" s="394"/>
      <c r="BSX5" s="394"/>
      <c r="BSY5" s="394"/>
      <c r="BSZ5" s="394"/>
      <c r="BTA5" s="394"/>
      <c r="BTB5" s="394"/>
      <c r="BTC5" s="394"/>
      <c r="BTD5" s="394"/>
      <c r="BTE5" s="394"/>
      <c r="BTF5" s="394"/>
      <c r="BTG5" s="394"/>
      <c r="BTH5" s="394"/>
      <c r="BTI5" s="394"/>
      <c r="BTJ5" s="394"/>
    </row>
    <row r="6" spans="1:1898" x14ac:dyDescent="0.25">
      <c r="BG6" s="396"/>
      <c r="BQ6" s="397"/>
      <c r="CI6" s="397"/>
      <c r="CS6" s="396"/>
      <c r="DA6" s="397"/>
      <c r="DK6" s="396"/>
      <c r="DU6" s="397"/>
      <c r="EE6" s="396"/>
      <c r="EO6" s="397"/>
      <c r="EY6" s="396"/>
      <c r="FI6" s="397"/>
      <c r="FS6" s="396"/>
      <c r="GC6" s="397"/>
      <c r="GD6" s="366"/>
      <c r="BSK6" s="365"/>
    </row>
    <row r="7" spans="1:1898" x14ac:dyDescent="0.25">
      <c r="A7" s="364" t="s">
        <v>109</v>
      </c>
      <c r="BG7" s="396"/>
      <c r="BQ7" s="397"/>
      <c r="CI7" s="397"/>
      <c r="CS7" s="396"/>
      <c r="DA7" s="397"/>
      <c r="DK7" s="396"/>
      <c r="DU7" s="397"/>
      <c r="EE7" s="396"/>
      <c r="EO7" s="397"/>
      <c r="EY7" s="396"/>
      <c r="FI7" s="397"/>
      <c r="FS7" s="396"/>
      <c r="GC7" s="397"/>
      <c r="GD7" s="366"/>
      <c r="BSK7" s="365"/>
    </row>
    <row r="8" spans="1:1898" ht="150" customHeight="1" x14ac:dyDescent="0.25">
      <c r="A8" s="367"/>
      <c r="B8" s="369" t="s">
        <v>82</v>
      </c>
      <c r="C8" s="369" t="s">
        <v>83</v>
      </c>
      <c r="D8" s="369" t="s">
        <v>103</v>
      </c>
      <c r="E8" s="370" t="s">
        <v>64</v>
      </c>
      <c r="F8" s="370" t="s">
        <v>84</v>
      </c>
      <c r="G8" s="370" t="s">
        <v>287</v>
      </c>
      <c r="H8" s="370" t="s">
        <v>288</v>
      </c>
      <c r="I8" s="370" t="s">
        <v>289</v>
      </c>
      <c r="J8" s="370" t="s">
        <v>290</v>
      </c>
      <c r="K8" s="370" t="s">
        <v>291</v>
      </c>
      <c r="L8" s="370" t="s">
        <v>292</v>
      </c>
      <c r="M8" s="370" t="s">
        <v>293</v>
      </c>
      <c r="N8" s="370" t="s">
        <v>312</v>
      </c>
      <c r="O8" s="370" t="s">
        <v>295</v>
      </c>
      <c r="P8" s="370" t="s">
        <v>296</v>
      </c>
      <c r="Q8" s="370" t="s">
        <v>63</v>
      </c>
      <c r="R8" s="370" t="s">
        <v>42</v>
      </c>
      <c r="S8" s="368" t="s">
        <v>64</v>
      </c>
      <c r="T8" s="368" t="s">
        <v>84</v>
      </c>
      <c r="U8" s="368" t="s">
        <v>287</v>
      </c>
      <c r="V8" s="368" t="s">
        <v>288</v>
      </c>
      <c r="W8" s="368" t="s">
        <v>289</v>
      </c>
      <c r="X8" s="368" t="s">
        <v>290</v>
      </c>
      <c r="Y8" s="368" t="s">
        <v>291</v>
      </c>
      <c r="Z8" s="368" t="s">
        <v>292</v>
      </c>
      <c r="AA8" s="368" t="s">
        <v>293</v>
      </c>
      <c r="AB8" s="368" t="s">
        <v>312</v>
      </c>
      <c r="AC8" s="368" t="s">
        <v>295</v>
      </c>
      <c r="AD8" s="368" t="s">
        <v>296</v>
      </c>
      <c r="AE8" s="368" t="s">
        <v>63</v>
      </c>
      <c r="AF8" s="368" t="s">
        <v>42</v>
      </c>
      <c r="AG8" s="369" t="s">
        <v>104</v>
      </c>
      <c r="AH8" s="370" t="s">
        <v>64</v>
      </c>
      <c r="AI8" s="370" t="s">
        <v>84</v>
      </c>
      <c r="AJ8" s="370" t="s">
        <v>287</v>
      </c>
      <c r="AK8" s="370" t="s">
        <v>288</v>
      </c>
      <c r="AL8" s="370" t="s">
        <v>289</v>
      </c>
      <c r="AM8" s="370" t="s">
        <v>290</v>
      </c>
      <c r="AN8" s="370" t="s">
        <v>291</v>
      </c>
      <c r="AO8" s="370" t="s">
        <v>292</v>
      </c>
      <c r="AP8" s="370" t="s">
        <v>293</v>
      </c>
      <c r="AQ8" s="370" t="s">
        <v>312</v>
      </c>
      <c r="AR8" s="370" t="s">
        <v>295</v>
      </c>
      <c r="AS8" s="370" t="s">
        <v>296</v>
      </c>
      <c r="AT8" s="370" t="s">
        <v>63</v>
      </c>
      <c r="AU8" s="370" t="s">
        <v>42</v>
      </c>
      <c r="AV8" s="368" t="s">
        <v>64</v>
      </c>
      <c r="AW8" s="368" t="s">
        <v>84</v>
      </c>
      <c r="AX8" s="368" t="s">
        <v>287</v>
      </c>
      <c r="AY8" s="368" t="s">
        <v>288</v>
      </c>
      <c r="AZ8" s="368" t="s">
        <v>289</v>
      </c>
      <c r="BA8" s="368" t="s">
        <v>290</v>
      </c>
      <c r="BB8" s="368" t="s">
        <v>291</v>
      </c>
      <c r="BC8" s="368" t="s">
        <v>292</v>
      </c>
      <c r="BD8" s="368" t="s">
        <v>293</v>
      </c>
      <c r="BE8" s="368" t="s">
        <v>312</v>
      </c>
      <c r="BF8" s="368" t="s">
        <v>295</v>
      </c>
      <c r="BG8" s="368" t="s">
        <v>296</v>
      </c>
      <c r="BH8" s="368" t="s">
        <v>63</v>
      </c>
      <c r="BI8" s="368" t="s">
        <v>42</v>
      </c>
      <c r="BJ8" s="369" t="s">
        <v>105</v>
      </c>
      <c r="BK8" s="370" t="s">
        <v>64</v>
      </c>
      <c r="BL8" s="370" t="s">
        <v>84</v>
      </c>
      <c r="BM8" s="370" t="s">
        <v>287</v>
      </c>
      <c r="BN8" s="370" t="s">
        <v>288</v>
      </c>
      <c r="BO8" s="370" t="s">
        <v>289</v>
      </c>
      <c r="BP8" s="370" t="s">
        <v>290</v>
      </c>
      <c r="BQ8" s="370" t="s">
        <v>291</v>
      </c>
      <c r="BR8" s="370" t="s">
        <v>292</v>
      </c>
      <c r="BS8" s="370" t="s">
        <v>293</v>
      </c>
      <c r="BT8" s="370" t="s">
        <v>312</v>
      </c>
      <c r="BU8" s="370" t="s">
        <v>295</v>
      </c>
      <c r="BV8" s="370" t="s">
        <v>296</v>
      </c>
      <c r="BW8" s="370" t="s">
        <v>63</v>
      </c>
      <c r="BX8" s="370" t="s">
        <v>42</v>
      </c>
      <c r="BY8" s="368" t="s">
        <v>64</v>
      </c>
      <c r="BZ8" s="368" t="s">
        <v>84</v>
      </c>
      <c r="CA8" s="368" t="s">
        <v>287</v>
      </c>
      <c r="CB8" s="368" t="s">
        <v>288</v>
      </c>
      <c r="CC8" s="368" t="s">
        <v>289</v>
      </c>
      <c r="CD8" s="368" t="s">
        <v>290</v>
      </c>
      <c r="CE8" s="368" t="s">
        <v>291</v>
      </c>
      <c r="CF8" s="368" t="s">
        <v>292</v>
      </c>
      <c r="CG8" s="368" t="s">
        <v>293</v>
      </c>
      <c r="CH8" s="368" t="s">
        <v>312</v>
      </c>
      <c r="CI8" s="368" t="s">
        <v>295</v>
      </c>
      <c r="CJ8" s="368" t="s">
        <v>296</v>
      </c>
      <c r="CK8" s="368" t="s">
        <v>63</v>
      </c>
      <c r="CL8" s="368" t="s">
        <v>42</v>
      </c>
      <c r="CM8" s="369" t="s">
        <v>106</v>
      </c>
      <c r="CN8" s="370" t="s">
        <v>64</v>
      </c>
      <c r="CO8" s="370" t="s">
        <v>84</v>
      </c>
      <c r="CP8" s="370" t="s">
        <v>287</v>
      </c>
      <c r="CQ8" s="370" t="s">
        <v>288</v>
      </c>
      <c r="CR8" s="370" t="s">
        <v>289</v>
      </c>
      <c r="CS8" s="370" t="s">
        <v>290</v>
      </c>
      <c r="CT8" s="370" t="s">
        <v>291</v>
      </c>
      <c r="CU8" s="370" t="s">
        <v>292</v>
      </c>
      <c r="CV8" s="370" t="s">
        <v>293</v>
      </c>
      <c r="CW8" s="370" t="s">
        <v>312</v>
      </c>
      <c r="CX8" s="370" t="s">
        <v>295</v>
      </c>
      <c r="CY8" s="370" t="s">
        <v>296</v>
      </c>
      <c r="CZ8" s="370" t="s">
        <v>63</v>
      </c>
      <c r="DA8" s="370" t="s">
        <v>42</v>
      </c>
      <c r="DB8" s="368" t="s">
        <v>64</v>
      </c>
      <c r="DC8" s="368" t="s">
        <v>84</v>
      </c>
      <c r="DD8" s="368" t="s">
        <v>287</v>
      </c>
      <c r="DE8" s="368" t="s">
        <v>288</v>
      </c>
      <c r="DF8" s="368" t="s">
        <v>289</v>
      </c>
      <c r="DG8" s="368" t="s">
        <v>290</v>
      </c>
      <c r="DH8" s="368" t="s">
        <v>291</v>
      </c>
      <c r="DI8" s="368" t="s">
        <v>292</v>
      </c>
      <c r="DJ8" s="368" t="s">
        <v>293</v>
      </c>
      <c r="DK8" s="368" t="s">
        <v>312</v>
      </c>
      <c r="DL8" s="368" t="s">
        <v>295</v>
      </c>
      <c r="DM8" s="368" t="s">
        <v>296</v>
      </c>
      <c r="DN8" s="368" t="s">
        <v>63</v>
      </c>
      <c r="DO8" s="368" t="s">
        <v>42</v>
      </c>
      <c r="DP8" s="369" t="s">
        <v>107</v>
      </c>
      <c r="DQ8" s="370" t="s">
        <v>64</v>
      </c>
      <c r="DR8" s="370" t="s">
        <v>84</v>
      </c>
      <c r="DS8" s="370" t="s">
        <v>287</v>
      </c>
      <c r="DT8" s="370" t="s">
        <v>288</v>
      </c>
      <c r="DU8" s="370" t="s">
        <v>289</v>
      </c>
      <c r="DV8" s="370" t="s">
        <v>290</v>
      </c>
      <c r="DW8" s="370" t="s">
        <v>291</v>
      </c>
      <c r="DX8" s="370" t="s">
        <v>292</v>
      </c>
      <c r="DY8" s="370" t="s">
        <v>293</v>
      </c>
      <c r="DZ8" s="370" t="s">
        <v>312</v>
      </c>
      <c r="EA8" s="370" t="s">
        <v>295</v>
      </c>
      <c r="EB8" s="370" t="s">
        <v>296</v>
      </c>
      <c r="EC8" s="370" t="s">
        <v>63</v>
      </c>
      <c r="ED8" s="370" t="s">
        <v>42</v>
      </c>
      <c r="EE8" s="368" t="s">
        <v>64</v>
      </c>
      <c r="EF8" s="368" t="s">
        <v>84</v>
      </c>
      <c r="EG8" s="368" t="s">
        <v>287</v>
      </c>
      <c r="EH8" s="368" t="s">
        <v>55</v>
      </c>
      <c r="EI8" s="368" t="s">
        <v>56</v>
      </c>
      <c r="EJ8" s="368" t="s">
        <v>54</v>
      </c>
      <c r="EK8" s="368" t="s">
        <v>53</v>
      </c>
      <c r="EL8" s="368" t="s">
        <v>62</v>
      </c>
      <c r="EM8" s="368" t="s">
        <v>57</v>
      </c>
      <c r="EN8" s="368" t="s">
        <v>85</v>
      </c>
      <c r="EO8" s="368" t="s">
        <v>60</v>
      </c>
      <c r="EP8" s="368" t="s">
        <v>61</v>
      </c>
      <c r="EQ8" s="368" t="s">
        <v>63</v>
      </c>
      <c r="ER8" s="368" t="s">
        <v>42</v>
      </c>
      <c r="ES8" s="369" t="s">
        <v>108</v>
      </c>
      <c r="ET8" s="370" t="s">
        <v>64</v>
      </c>
      <c r="EU8" s="370" t="s">
        <v>84</v>
      </c>
      <c r="EV8" s="370" t="s">
        <v>287</v>
      </c>
      <c r="EW8" s="370" t="s">
        <v>288</v>
      </c>
      <c r="EX8" s="370" t="s">
        <v>289</v>
      </c>
      <c r="EY8" s="370" t="s">
        <v>290</v>
      </c>
      <c r="EZ8" s="370" t="s">
        <v>291</v>
      </c>
      <c r="FA8" s="370" t="s">
        <v>292</v>
      </c>
      <c r="FB8" s="370" t="s">
        <v>293</v>
      </c>
      <c r="FC8" s="370" t="s">
        <v>312</v>
      </c>
      <c r="FD8" s="370" t="s">
        <v>295</v>
      </c>
      <c r="FE8" s="370" t="s">
        <v>296</v>
      </c>
      <c r="FF8" s="370" t="s">
        <v>63</v>
      </c>
      <c r="FG8" s="370" t="s">
        <v>42</v>
      </c>
      <c r="FH8" s="368" t="s">
        <v>64</v>
      </c>
      <c r="FI8" s="368" t="s">
        <v>84</v>
      </c>
      <c r="FJ8" s="368" t="s">
        <v>287</v>
      </c>
      <c r="FK8" s="368" t="s">
        <v>288</v>
      </c>
      <c r="FL8" s="368" t="s">
        <v>289</v>
      </c>
      <c r="FM8" s="368" t="s">
        <v>290</v>
      </c>
      <c r="FN8" s="368" t="s">
        <v>291</v>
      </c>
      <c r="FO8" s="368" t="s">
        <v>292</v>
      </c>
      <c r="FP8" s="368" t="s">
        <v>293</v>
      </c>
      <c r="FQ8" s="368" t="s">
        <v>312</v>
      </c>
      <c r="FR8" s="368" t="s">
        <v>295</v>
      </c>
      <c r="FS8" s="368" t="s">
        <v>296</v>
      </c>
      <c r="FT8" s="368" t="s">
        <v>63</v>
      </c>
      <c r="FU8" s="368" t="s">
        <v>42</v>
      </c>
      <c r="FV8" s="369" t="s">
        <v>111</v>
      </c>
      <c r="FW8" s="370" t="s">
        <v>64</v>
      </c>
      <c r="FX8" s="370" t="s">
        <v>84</v>
      </c>
      <c r="FY8" s="370" t="s">
        <v>287</v>
      </c>
      <c r="FZ8" s="370" t="s">
        <v>288</v>
      </c>
      <c r="GA8" s="370" t="s">
        <v>289</v>
      </c>
      <c r="GB8" s="370" t="s">
        <v>290</v>
      </c>
      <c r="GC8" s="370" t="s">
        <v>291</v>
      </c>
      <c r="GD8" s="370" t="s">
        <v>292</v>
      </c>
      <c r="GE8" s="370" t="s">
        <v>293</v>
      </c>
      <c r="GF8" s="370" t="s">
        <v>312</v>
      </c>
      <c r="GG8" s="370" t="s">
        <v>295</v>
      </c>
      <c r="GH8" s="370" t="s">
        <v>296</v>
      </c>
      <c r="GI8" s="370" t="s">
        <v>63</v>
      </c>
      <c r="GJ8" s="370" t="s">
        <v>42</v>
      </c>
      <c r="GK8" s="368" t="s">
        <v>64</v>
      </c>
      <c r="GL8" s="368" t="s">
        <v>84</v>
      </c>
      <c r="GM8" s="368" t="s">
        <v>287</v>
      </c>
      <c r="GN8" s="368" t="s">
        <v>288</v>
      </c>
      <c r="GO8" s="368" t="s">
        <v>289</v>
      </c>
      <c r="GP8" s="368" t="s">
        <v>290</v>
      </c>
      <c r="GQ8" s="368" t="s">
        <v>291</v>
      </c>
      <c r="GR8" s="368" t="s">
        <v>292</v>
      </c>
      <c r="GS8" s="368" t="s">
        <v>293</v>
      </c>
      <c r="GT8" s="368" t="s">
        <v>312</v>
      </c>
      <c r="GU8" s="368" t="s">
        <v>295</v>
      </c>
      <c r="GV8" s="368" t="s">
        <v>296</v>
      </c>
      <c r="GW8" s="368" t="s">
        <v>63</v>
      </c>
      <c r="GX8" s="368" t="s">
        <v>42</v>
      </c>
      <c r="GY8" s="369" t="s">
        <v>112</v>
      </c>
      <c r="GZ8" s="370" t="s">
        <v>64</v>
      </c>
      <c r="HA8" s="370" t="s">
        <v>84</v>
      </c>
      <c r="HB8" s="370" t="s">
        <v>287</v>
      </c>
      <c r="HC8" s="370" t="s">
        <v>288</v>
      </c>
      <c r="HD8" s="370" t="s">
        <v>289</v>
      </c>
      <c r="HE8" s="370" t="s">
        <v>290</v>
      </c>
      <c r="HF8" s="370" t="s">
        <v>291</v>
      </c>
      <c r="HG8" s="370" t="s">
        <v>292</v>
      </c>
      <c r="HH8" s="370" t="s">
        <v>293</v>
      </c>
      <c r="HI8" s="370" t="s">
        <v>312</v>
      </c>
      <c r="HJ8" s="370" t="s">
        <v>295</v>
      </c>
      <c r="HK8" s="370" t="s">
        <v>296</v>
      </c>
      <c r="HL8" s="370" t="s">
        <v>63</v>
      </c>
      <c r="HM8" s="370" t="s">
        <v>42</v>
      </c>
      <c r="HN8" s="368" t="s">
        <v>64</v>
      </c>
      <c r="HO8" s="368" t="s">
        <v>84</v>
      </c>
      <c r="HP8" s="368" t="s">
        <v>287</v>
      </c>
      <c r="HQ8" s="368" t="s">
        <v>288</v>
      </c>
      <c r="HR8" s="368" t="s">
        <v>289</v>
      </c>
      <c r="HS8" s="368" t="s">
        <v>290</v>
      </c>
      <c r="HT8" s="368" t="s">
        <v>291</v>
      </c>
      <c r="HU8" s="368" t="s">
        <v>292</v>
      </c>
      <c r="HV8" s="368" t="s">
        <v>293</v>
      </c>
      <c r="HW8" s="368" t="s">
        <v>312</v>
      </c>
      <c r="HX8" s="368" t="s">
        <v>295</v>
      </c>
      <c r="HY8" s="368" t="s">
        <v>296</v>
      </c>
      <c r="HZ8" s="368" t="s">
        <v>63</v>
      </c>
      <c r="IA8" s="368" t="s">
        <v>42</v>
      </c>
      <c r="IB8" s="369" t="s">
        <v>113</v>
      </c>
      <c r="IC8" s="370" t="s">
        <v>64</v>
      </c>
      <c r="ID8" s="370" t="s">
        <v>84</v>
      </c>
      <c r="IE8" s="370" t="s">
        <v>287</v>
      </c>
      <c r="IF8" s="370" t="s">
        <v>288</v>
      </c>
      <c r="IG8" s="370" t="s">
        <v>289</v>
      </c>
      <c r="IH8" s="370" t="s">
        <v>290</v>
      </c>
      <c r="II8" s="370" t="s">
        <v>291</v>
      </c>
      <c r="IJ8" s="370" t="s">
        <v>292</v>
      </c>
      <c r="IK8" s="370" t="s">
        <v>293</v>
      </c>
      <c r="IL8" s="370" t="s">
        <v>312</v>
      </c>
      <c r="IM8" s="370" t="s">
        <v>295</v>
      </c>
      <c r="IN8" s="370" t="s">
        <v>296</v>
      </c>
      <c r="IO8" s="370" t="s">
        <v>63</v>
      </c>
      <c r="IP8" s="370" t="s">
        <v>42</v>
      </c>
      <c r="IQ8" s="368" t="s">
        <v>64</v>
      </c>
      <c r="IR8" s="368" t="s">
        <v>84</v>
      </c>
      <c r="IS8" s="368" t="s">
        <v>287</v>
      </c>
      <c r="IT8" s="368" t="s">
        <v>288</v>
      </c>
      <c r="IU8" s="368" t="s">
        <v>289</v>
      </c>
      <c r="IV8" s="368" t="s">
        <v>290</v>
      </c>
      <c r="IW8" s="368" t="s">
        <v>291</v>
      </c>
      <c r="IX8" s="368" t="s">
        <v>292</v>
      </c>
      <c r="IY8" s="368" t="s">
        <v>293</v>
      </c>
      <c r="IZ8" s="368" t="s">
        <v>312</v>
      </c>
      <c r="JA8" s="368" t="s">
        <v>295</v>
      </c>
      <c r="JB8" s="368" t="s">
        <v>296</v>
      </c>
      <c r="JC8" s="368" t="s">
        <v>63</v>
      </c>
      <c r="JD8" s="368" t="s">
        <v>42</v>
      </c>
      <c r="JE8" s="369" t="s">
        <v>114</v>
      </c>
      <c r="JF8" s="370" t="s">
        <v>64</v>
      </c>
      <c r="JG8" s="370" t="s">
        <v>84</v>
      </c>
      <c r="JH8" s="370" t="s">
        <v>287</v>
      </c>
      <c r="JI8" s="370" t="s">
        <v>288</v>
      </c>
      <c r="JJ8" s="370" t="s">
        <v>289</v>
      </c>
      <c r="JK8" s="370" t="s">
        <v>290</v>
      </c>
      <c r="JL8" s="370" t="s">
        <v>291</v>
      </c>
      <c r="JM8" s="370" t="s">
        <v>292</v>
      </c>
      <c r="JN8" s="370" t="s">
        <v>293</v>
      </c>
      <c r="JO8" s="370" t="s">
        <v>312</v>
      </c>
      <c r="JP8" s="370" t="s">
        <v>295</v>
      </c>
      <c r="JQ8" s="370" t="s">
        <v>296</v>
      </c>
      <c r="JR8" s="370" t="s">
        <v>63</v>
      </c>
      <c r="JS8" s="370" t="s">
        <v>42</v>
      </c>
      <c r="JT8" s="368" t="s">
        <v>64</v>
      </c>
      <c r="JU8" s="368" t="s">
        <v>84</v>
      </c>
      <c r="JV8" s="368" t="s">
        <v>287</v>
      </c>
      <c r="JW8" s="368" t="s">
        <v>288</v>
      </c>
      <c r="JX8" s="368" t="s">
        <v>289</v>
      </c>
      <c r="JY8" s="368" t="s">
        <v>290</v>
      </c>
      <c r="JZ8" s="368" t="s">
        <v>291</v>
      </c>
      <c r="KA8" s="368" t="s">
        <v>292</v>
      </c>
      <c r="KB8" s="368" t="s">
        <v>293</v>
      </c>
      <c r="KC8" s="368" t="s">
        <v>312</v>
      </c>
      <c r="KD8" s="368" t="s">
        <v>295</v>
      </c>
      <c r="KE8" s="368" t="s">
        <v>296</v>
      </c>
      <c r="KF8" s="368" t="s">
        <v>63</v>
      </c>
      <c r="KG8" s="368" t="s">
        <v>42</v>
      </c>
      <c r="KH8" s="369" t="s">
        <v>115</v>
      </c>
      <c r="KI8" s="370" t="s">
        <v>64</v>
      </c>
      <c r="KJ8" s="370" t="s">
        <v>84</v>
      </c>
      <c r="KK8" s="370" t="s">
        <v>287</v>
      </c>
      <c r="KL8" s="370" t="s">
        <v>288</v>
      </c>
      <c r="KM8" s="370" t="s">
        <v>289</v>
      </c>
      <c r="KN8" s="370" t="s">
        <v>290</v>
      </c>
      <c r="KO8" s="370" t="s">
        <v>291</v>
      </c>
      <c r="KP8" s="370" t="s">
        <v>292</v>
      </c>
      <c r="KQ8" s="370" t="s">
        <v>293</v>
      </c>
      <c r="KR8" s="370" t="s">
        <v>312</v>
      </c>
      <c r="KS8" s="370" t="s">
        <v>295</v>
      </c>
      <c r="KT8" s="370" t="s">
        <v>296</v>
      </c>
      <c r="KU8" s="370" t="s">
        <v>63</v>
      </c>
      <c r="KV8" s="370" t="s">
        <v>42</v>
      </c>
      <c r="KW8" s="368" t="s">
        <v>64</v>
      </c>
      <c r="KX8" s="368" t="s">
        <v>84</v>
      </c>
      <c r="KY8" s="368" t="s">
        <v>287</v>
      </c>
      <c r="KZ8" s="368" t="s">
        <v>288</v>
      </c>
      <c r="LA8" s="368" t="s">
        <v>289</v>
      </c>
      <c r="LB8" s="368" t="s">
        <v>290</v>
      </c>
      <c r="LC8" s="368" t="s">
        <v>291</v>
      </c>
      <c r="LD8" s="368" t="s">
        <v>292</v>
      </c>
      <c r="LE8" s="368" t="s">
        <v>293</v>
      </c>
      <c r="LF8" s="368" t="s">
        <v>312</v>
      </c>
      <c r="LG8" s="368" t="s">
        <v>295</v>
      </c>
      <c r="LH8" s="368" t="s">
        <v>296</v>
      </c>
      <c r="LI8" s="368" t="s">
        <v>63</v>
      </c>
      <c r="LJ8" s="368" t="s">
        <v>42</v>
      </c>
      <c r="LK8" s="369" t="s">
        <v>116</v>
      </c>
      <c r="LL8" s="370" t="s">
        <v>64</v>
      </c>
      <c r="LM8" s="370" t="s">
        <v>84</v>
      </c>
      <c r="LN8" s="370" t="s">
        <v>287</v>
      </c>
      <c r="LO8" s="370" t="s">
        <v>288</v>
      </c>
      <c r="LP8" s="370" t="s">
        <v>289</v>
      </c>
      <c r="LQ8" s="370" t="s">
        <v>290</v>
      </c>
      <c r="LR8" s="370" t="s">
        <v>291</v>
      </c>
      <c r="LS8" s="370" t="s">
        <v>292</v>
      </c>
      <c r="LT8" s="370" t="s">
        <v>293</v>
      </c>
      <c r="LU8" s="370" t="s">
        <v>312</v>
      </c>
      <c r="LV8" s="370" t="s">
        <v>295</v>
      </c>
      <c r="LW8" s="370" t="s">
        <v>296</v>
      </c>
      <c r="LX8" s="370" t="s">
        <v>63</v>
      </c>
      <c r="LY8" s="370" t="s">
        <v>42</v>
      </c>
      <c r="LZ8" s="368" t="s">
        <v>64</v>
      </c>
      <c r="MA8" s="368" t="s">
        <v>84</v>
      </c>
      <c r="MB8" s="368" t="s">
        <v>287</v>
      </c>
      <c r="MC8" s="368" t="s">
        <v>288</v>
      </c>
      <c r="MD8" s="368" t="s">
        <v>289</v>
      </c>
      <c r="ME8" s="368" t="s">
        <v>290</v>
      </c>
      <c r="MF8" s="368" t="s">
        <v>291</v>
      </c>
      <c r="MG8" s="368" t="s">
        <v>292</v>
      </c>
      <c r="MH8" s="368" t="s">
        <v>293</v>
      </c>
      <c r="MI8" s="368" t="s">
        <v>312</v>
      </c>
      <c r="MJ8" s="368" t="s">
        <v>295</v>
      </c>
      <c r="MK8" s="368" t="s">
        <v>296</v>
      </c>
      <c r="ML8" s="368" t="s">
        <v>63</v>
      </c>
      <c r="MM8" s="368" t="s">
        <v>42</v>
      </c>
      <c r="BSK8" s="365"/>
    </row>
    <row r="9" spans="1:1898" x14ac:dyDescent="0.25">
      <c r="A9" s="367"/>
      <c r="B9" s="369"/>
      <c r="C9" s="369"/>
      <c r="D9" s="369"/>
      <c r="E9" s="373" t="s">
        <v>86</v>
      </c>
      <c r="F9" s="373"/>
      <c r="G9" s="373"/>
      <c r="H9" s="373"/>
      <c r="I9" s="373"/>
      <c r="J9" s="373"/>
      <c r="K9" s="373"/>
      <c r="L9" s="373"/>
      <c r="M9" s="373"/>
      <c r="N9" s="373"/>
      <c r="O9" s="373"/>
      <c r="P9" s="373"/>
      <c r="Q9" s="373"/>
      <c r="R9" s="373"/>
      <c r="S9" s="374" t="s">
        <v>87</v>
      </c>
      <c r="T9" s="374"/>
      <c r="U9" s="374"/>
      <c r="V9" s="374"/>
      <c r="W9" s="374"/>
      <c r="X9" s="374"/>
      <c r="Y9" s="374"/>
      <c r="Z9" s="374"/>
      <c r="AA9" s="374"/>
      <c r="AB9" s="374"/>
      <c r="AC9" s="374"/>
      <c r="AD9" s="374"/>
      <c r="AE9" s="374"/>
      <c r="AF9" s="374"/>
      <c r="AG9" s="369"/>
      <c r="AH9" s="373" t="s">
        <v>86</v>
      </c>
      <c r="AI9" s="373"/>
      <c r="AJ9" s="373"/>
      <c r="AK9" s="373"/>
      <c r="AL9" s="373"/>
      <c r="AM9" s="373"/>
      <c r="AN9" s="373"/>
      <c r="AO9" s="373"/>
      <c r="AP9" s="373"/>
      <c r="AQ9" s="373"/>
      <c r="AR9" s="373"/>
      <c r="AS9" s="373"/>
      <c r="AT9" s="373"/>
      <c r="AU9" s="373"/>
      <c r="AV9" s="374" t="s">
        <v>87</v>
      </c>
      <c r="AW9" s="374"/>
      <c r="AX9" s="374"/>
      <c r="AY9" s="374"/>
      <c r="AZ9" s="374"/>
      <c r="BA9" s="374"/>
      <c r="BB9" s="374"/>
      <c r="BC9" s="374"/>
      <c r="BD9" s="374"/>
      <c r="BE9" s="374"/>
      <c r="BF9" s="374"/>
      <c r="BG9" s="374"/>
      <c r="BH9" s="374"/>
      <c r="BI9" s="374"/>
      <c r="BJ9" s="369"/>
      <c r="BK9" s="373" t="s">
        <v>86</v>
      </c>
      <c r="BL9" s="373"/>
      <c r="BM9" s="373"/>
      <c r="BN9" s="373"/>
      <c r="BO9" s="373"/>
      <c r="BP9" s="373"/>
      <c r="BQ9" s="373"/>
      <c r="BR9" s="373"/>
      <c r="BS9" s="373"/>
      <c r="BT9" s="373"/>
      <c r="BU9" s="373"/>
      <c r="BV9" s="373"/>
      <c r="BW9" s="373"/>
      <c r="BX9" s="373"/>
      <c r="BY9" s="374" t="s">
        <v>87</v>
      </c>
      <c r="BZ9" s="374"/>
      <c r="CA9" s="374"/>
      <c r="CB9" s="374"/>
      <c r="CC9" s="374"/>
      <c r="CD9" s="374"/>
      <c r="CE9" s="374"/>
      <c r="CF9" s="374"/>
      <c r="CG9" s="374"/>
      <c r="CH9" s="374"/>
      <c r="CI9" s="374"/>
      <c r="CJ9" s="374"/>
      <c r="CK9" s="374"/>
      <c r="CL9" s="374"/>
      <c r="CM9" s="369"/>
      <c r="CN9" s="373" t="s">
        <v>86</v>
      </c>
      <c r="CO9" s="373"/>
      <c r="CP9" s="373"/>
      <c r="CQ9" s="373"/>
      <c r="CR9" s="373"/>
      <c r="CS9" s="373"/>
      <c r="CT9" s="373"/>
      <c r="CU9" s="373"/>
      <c r="CV9" s="373"/>
      <c r="CW9" s="373"/>
      <c r="CX9" s="373"/>
      <c r="CY9" s="373"/>
      <c r="CZ9" s="373"/>
      <c r="DA9" s="373"/>
      <c r="DB9" s="374" t="s">
        <v>87</v>
      </c>
      <c r="DC9" s="374"/>
      <c r="DD9" s="374"/>
      <c r="DE9" s="374"/>
      <c r="DF9" s="374"/>
      <c r="DG9" s="374"/>
      <c r="DH9" s="374"/>
      <c r="DI9" s="374"/>
      <c r="DJ9" s="374"/>
      <c r="DK9" s="374"/>
      <c r="DL9" s="374"/>
      <c r="DM9" s="374"/>
      <c r="DN9" s="374"/>
      <c r="DO9" s="374"/>
      <c r="DP9" s="369"/>
      <c r="DQ9" s="373" t="s">
        <v>86</v>
      </c>
      <c r="DR9" s="373"/>
      <c r="DS9" s="373"/>
      <c r="DT9" s="373"/>
      <c r="DU9" s="373"/>
      <c r="DV9" s="373"/>
      <c r="DW9" s="373"/>
      <c r="DX9" s="373"/>
      <c r="DY9" s="373"/>
      <c r="DZ9" s="373"/>
      <c r="EA9" s="373"/>
      <c r="EB9" s="373"/>
      <c r="EC9" s="373"/>
      <c r="ED9" s="373"/>
      <c r="EE9" s="374" t="s">
        <v>87</v>
      </c>
      <c r="EF9" s="374"/>
      <c r="EG9" s="374"/>
      <c r="EH9" s="374"/>
      <c r="EI9" s="374"/>
      <c r="EJ9" s="374"/>
      <c r="EK9" s="374"/>
      <c r="EL9" s="374"/>
      <c r="EM9" s="374"/>
      <c r="EN9" s="374"/>
      <c r="EO9" s="374"/>
      <c r="EP9" s="374"/>
      <c r="EQ9" s="374"/>
      <c r="ER9" s="374"/>
      <c r="ES9" s="369"/>
      <c r="ET9" s="373" t="s">
        <v>86</v>
      </c>
      <c r="EU9" s="373"/>
      <c r="EV9" s="373"/>
      <c r="EW9" s="373"/>
      <c r="EX9" s="373"/>
      <c r="EY9" s="373"/>
      <c r="EZ9" s="373"/>
      <c r="FA9" s="373"/>
      <c r="FB9" s="373"/>
      <c r="FC9" s="373"/>
      <c r="FD9" s="373"/>
      <c r="FE9" s="373"/>
      <c r="FF9" s="373"/>
      <c r="FG9" s="373"/>
      <c r="FH9" s="374" t="s">
        <v>87</v>
      </c>
      <c r="FI9" s="374"/>
      <c r="FJ9" s="374"/>
      <c r="FK9" s="374"/>
      <c r="FL9" s="374"/>
      <c r="FM9" s="374"/>
      <c r="FN9" s="374"/>
      <c r="FO9" s="374"/>
      <c r="FP9" s="374"/>
      <c r="FQ9" s="374"/>
      <c r="FR9" s="374"/>
      <c r="FS9" s="374"/>
      <c r="FT9" s="374"/>
      <c r="FU9" s="374"/>
      <c r="FV9" s="369"/>
      <c r="FW9" s="373" t="s">
        <v>86</v>
      </c>
      <c r="FX9" s="373"/>
      <c r="FY9" s="373"/>
      <c r="FZ9" s="373"/>
      <c r="GA9" s="373"/>
      <c r="GB9" s="373"/>
      <c r="GC9" s="373"/>
      <c r="GD9" s="373"/>
      <c r="GE9" s="373"/>
      <c r="GF9" s="373"/>
      <c r="GG9" s="373"/>
      <c r="GH9" s="373"/>
      <c r="GI9" s="373"/>
      <c r="GJ9" s="373"/>
      <c r="GK9" s="374" t="s">
        <v>87</v>
      </c>
      <c r="GL9" s="374"/>
      <c r="GM9" s="374"/>
      <c r="GN9" s="374"/>
      <c r="GO9" s="374"/>
      <c r="GP9" s="374"/>
      <c r="GQ9" s="374"/>
      <c r="GR9" s="374"/>
      <c r="GS9" s="374"/>
      <c r="GT9" s="374"/>
      <c r="GU9" s="374"/>
      <c r="GV9" s="374"/>
      <c r="GW9" s="374"/>
      <c r="GX9" s="374"/>
      <c r="GY9" s="369"/>
      <c r="GZ9" s="373" t="s">
        <v>86</v>
      </c>
      <c r="HA9" s="373"/>
      <c r="HB9" s="373"/>
      <c r="HC9" s="373"/>
      <c r="HD9" s="373"/>
      <c r="HE9" s="373"/>
      <c r="HF9" s="373"/>
      <c r="HG9" s="373"/>
      <c r="HH9" s="373"/>
      <c r="HI9" s="373"/>
      <c r="HJ9" s="373"/>
      <c r="HK9" s="373"/>
      <c r="HL9" s="373"/>
      <c r="HM9" s="373"/>
      <c r="HN9" s="374" t="s">
        <v>87</v>
      </c>
      <c r="HO9" s="374"/>
      <c r="HP9" s="374"/>
      <c r="HQ9" s="374"/>
      <c r="HR9" s="374"/>
      <c r="HS9" s="374"/>
      <c r="HT9" s="374"/>
      <c r="HU9" s="374"/>
      <c r="HV9" s="374"/>
      <c r="HW9" s="374"/>
      <c r="HX9" s="374"/>
      <c r="HY9" s="374"/>
      <c r="HZ9" s="374"/>
      <c r="IA9" s="374"/>
      <c r="IB9" s="369"/>
      <c r="IC9" s="373" t="s">
        <v>86</v>
      </c>
      <c r="ID9" s="373"/>
      <c r="IE9" s="373"/>
      <c r="IF9" s="373"/>
      <c r="IG9" s="373"/>
      <c r="IH9" s="373"/>
      <c r="II9" s="373"/>
      <c r="IJ9" s="373"/>
      <c r="IK9" s="373"/>
      <c r="IL9" s="373"/>
      <c r="IM9" s="373"/>
      <c r="IN9" s="373"/>
      <c r="IO9" s="373"/>
      <c r="IP9" s="373"/>
      <c r="IQ9" s="374" t="s">
        <v>87</v>
      </c>
      <c r="IR9" s="374"/>
      <c r="IS9" s="374"/>
      <c r="IT9" s="374"/>
      <c r="IU9" s="374"/>
      <c r="IV9" s="374"/>
      <c r="IW9" s="374"/>
      <c r="IX9" s="374"/>
      <c r="IY9" s="374"/>
      <c r="IZ9" s="374"/>
      <c r="JA9" s="374"/>
      <c r="JB9" s="374"/>
      <c r="JC9" s="374"/>
      <c r="JD9" s="374"/>
      <c r="JE9" s="369"/>
      <c r="JF9" s="373" t="s">
        <v>86</v>
      </c>
      <c r="JG9" s="373"/>
      <c r="JH9" s="373"/>
      <c r="JI9" s="373"/>
      <c r="JJ9" s="373"/>
      <c r="JK9" s="373"/>
      <c r="JL9" s="373"/>
      <c r="JM9" s="373"/>
      <c r="JN9" s="373"/>
      <c r="JO9" s="373"/>
      <c r="JP9" s="373"/>
      <c r="JQ9" s="373"/>
      <c r="JR9" s="373"/>
      <c r="JS9" s="373"/>
      <c r="JT9" s="374" t="s">
        <v>87</v>
      </c>
      <c r="JU9" s="374"/>
      <c r="JV9" s="374"/>
      <c r="JW9" s="374"/>
      <c r="JX9" s="374"/>
      <c r="JY9" s="374"/>
      <c r="JZ9" s="374"/>
      <c r="KA9" s="374"/>
      <c r="KB9" s="374"/>
      <c r="KC9" s="374"/>
      <c r="KD9" s="374"/>
      <c r="KE9" s="374"/>
      <c r="KF9" s="374"/>
      <c r="KG9" s="374"/>
      <c r="KH9" s="369"/>
      <c r="KI9" s="373" t="s">
        <v>86</v>
      </c>
      <c r="KJ9" s="373"/>
      <c r="KK9" s="373"/>
      <c r="KL9" s="373"/>
      <c r="KM9" s="373"/>
      <c r="KN9" s="373"/>
      <c r="KO9" s="373"/>
      <c r="KP9" s="373"/>
      <c r="KQ9" s="373"/>
      <c r="KR9" s="373"/>
      <c r="KS9" s="373"/>
      <c r="KT9" s="373"/>
      <c r="KU9" s="373"/>
      <c r="KV9" s="373"/>
      <c r="KW9" s="374" t="s">
        <v>87</v>
      </c>
      <c r="KX9" s="374"/>
      <c r="KY9" s="374"/>
      <c r="KZ9" s="374"/>
      <c r="LA9" s="374"/>
      <c r="LB9" s="374"/>
      <c r="LC9" s="374"/>
      <c r="LD9" s="374"/>
      <c r="LE9" s="374"/>
      <c r="LF9" s="374"/>
      <c r="LG9" s="374"/>
      <c r="LH9" s="374"/>
      <c r="LI9" s="374"/>
      <c r="LJ9" s="374"/>
      <c r="LK9" s="369"/>
      <c r="LL9" s="373" t="s">
        <v>86</v>
      </c>
      <c r="LM9" s="373"/>
      <c r="LN9" s="373"/>
      <c r="LO9" s="373"/>
      <c r="LP9" s="373"/>
      <c r="LQ9" s="373"/>
      <c r="LR9" s="373"/>
      <c r="LS9" s="373"/>
      <c r="LT9" s="373"/>
      <c r="LU9" s="373"/>
      <c r="LV9" s="373"/>
      <c r="LW9" s="373"/>
      <c r="LX9" s="373"/>
      <c r="LY9" s="373"/>
      <c r="LZ9" s="374" t="s">
        <v>87</v>
      </c>
      <c r="MA9" s="374"/>
      <c r="MB9" s="374"/>
      <c r="MC9" s="374"/>
      <c r="MD9" s="374"/>
      <c r="ME9" s="374"/>
      <c r="MF9" s="374"/>
      <c r="MG9" s="374"/>
      <c r="MH9" s="374"/>
      <c r="MI9" s="374"/>
      <c r="MJ9" s="374"/>
      <c r="MK9" s="374"/>
      <c r="ML9" s="374"/>
      <c r="MM9" s="374"/>
      <c r="BSK9" s="365"/>
    </row>
    <row r="10" spans="1:1898" ht="30.75" customHeight="1" x14ac:dyDescent="0.25">
      <c r="A10" s="375" t="s">
        <v>88</v>
      </c>
      <c r="B10" s="376" t="s">
        <v>89</v>
      </c>
      <c r="C10" s="376"/>
      <c r="D10" s="376"/>
      <c r="E10" s="377">
        <v>45322</v>
      </c>
      <c r="F10" s="378"/>
      <c r="G10" s="378"/>
      <c r="H10" s="378"/>
      <c r="I10" s="378"/>
      <c r="J10" s="378"/>
      <c r="K10" s="378"/>
      <c r="L10" s="378"/>
      <c r="M10" s="378"/>
      <c r="N10" s="378"/>
      <c r="O10" s="378"/>
      <c r="P10" s="378"/>
      <c r="Q10" s="378"/>
      <c r="R10" s="378"/>
      <c r="S10" s="379"/>
      <c r="T10" s="379"/>
      <c r="U10" s="379"/>
      <c r="V10" s="379"/>
      <c r="W10" s="379"/>
      <c r="X10" s="379"/>
      <c r="Y10" s="379"/>
      <c r="Z10" s="379"/>
      <c r="AA10" s="379"/>
      <c r="AB10" s="379"/>
      <c r="AC10" s="379"/>
      <c r="AD10" s="379"/>
      <c r="AE10" s="379"/>
      <c r="AF10" s="379"/>
      <c r="AG10" s="376"/>
      <c r="AH10" s="377">
        <v>45351</v>
      </c>
      <c r="AI10" s="378"/>
      <c r="AJ10" s="378"/>
      <c r="AK10" s="378"/>
      <c r="AL10" s="378"/>
      <c r="AM10" s="378"/>
      <c r="AN10" s="378"/>
      <c r="AO10" s="378"/>
      <c r="AP10" s="378"/>
      <c r="AQ10" s="378"/>
      <c r="AR10" s="378"/>
      <c r="AS10" s="378"/>
      <c r="AT10" s="378"/>
      <c r="AU10" s="378"/>
      <c r="AV10" s="379"/>
      <c r="AW10" s="379"/>
      <c r="AX10" s="379"/>
      <c r="AY10" s="379"/>
      <c r="AZ10" s="379"/>
      <c r="BA10" s="379"/>
      <c r="BB10" s="379"/>
      <c r="BC10" s="379"/>
      <c r="BD10" s="379"/>
      <c r="BE10" s="379"/>
      <c r="BF10" s="379"/>
      <c r="BG10" s="379"/>
      <c r="BH10" s="379"/>
      <c r="BI10" s="379"/>
      <c r="BJ10" s="376"/>
      <c r="BK10" s="377">
        <v>45382</v>
      </c>
      <c r="BL10" s="378"/>
      <c r="BM10" s="378"/>
      <c r="BN10" s="378"/>
      <c r="BO10" s="378"/>
      <c r="BP10" s="378"/>
      <c r="BQ10" s="378"/>
      <c r="BR10" s="378"/>
      <c r="BS10" s="378"/>
      <c r="BT10" s="378"/>
      <c r="BU10" s="378"/>
      <c r="BV10" s="378"/>
      <c r="BW10" s="378"/>
      <c r="BX10" s="378"/>
      <c r="BY10" s="379"/>
      <c r="BZ10" s="379"/>
      <c r="CA10" s="379"/>
      <c r="CB10" s="379"/>
      <c r="CC10" s="379"/>
      <c r="CD10" s="379"/>
      <c r="CE10" s="379"/>
      <c r="CF10" s="379"/>
      <c r="CG10" s="379"/>
      <c r="CH10" s="379"/>
      <c r="CI10" s="379"/>
      <c r="CJ10" s="379"/>
      <c r="CK10" s="379"/>
      <c r="CL10" s="379"/>
      <c r="CM10" s="376"/>
      <c r="CN10" s="377">
        <v>45412</v>
      </c>
      <c r="CO10" s="378"/>
      <c r="CP10" s="378"/>
      <c r="CQ10" s="378"/>
      <c r="CR10" s="378"/>
      <c r="CS10" s="378"/>
      <c r="CT10" s="378"/>
      <c r="CU10" s="378"/>
      <c r="CV10" s="378"/>
      <c r="CW10" s="378"/>
      <c r="CX10" s="378"/>
      <c r="CY10" s="378"/>
      <c r="CZ10" s="378"/>
      <c r="DA10" s="378"/>
      <c r="DB10" s="379"/>
      <c r="DC10" s="379"/>
      <c r="DD10" s="379"/>
      <c r="DE10" s="379"/>
      <c r="DF10" s="379"/>
      <c r="DG10" s="379"/>
      <c r="DH10" s="379"/>
      <c r="DI10" s="379"/>
      <c r="DJ10" s="379"/>
      <c r="DK10" s="379"/>
      <c r="DL10" s="379"/>
      <c r="DM10" s="379"/>
      <c r="DN10" s="379"/>
      <c r="DO10" s="379"/>
      <c r="DP10" s="376"/>
      <c r="DQ10" s="377">
        <v>45443</v>
      </c>
      <c r="DR10" s="378"/>
      <c r="DS10" s="378"/>
      <c r="DT10" s="378"/>
      <c r="DU10" s="378"/>
      <c r="DV10" s="378"/>
      <c r="DW10" s="378"/>
      <c r="DX10" s="378"/>
      <c r="DY10" s="378"/>
      <c r="DZ10" s="378"/>
      <c r="EA10" s="378"/>
      <c r="EB10" s="378"/>
      <c r="EC10" s="378"/>
      <c r="ED10" s="378"/>
      <c r="EE10" s="379"/>
      <c r="EF10" s="379"/>
      <c r="EG10" s="379"/>
      <c r="EH10" s="379"/>
      <c r="EI10" s="379"/>
      <c r="EJ10" s="379"/>
      <c r="EK10" s="379"/>
      <c r="EL10" s="379"/>
      <c r="EM10" s="379"/>
      <c r="EN10" s="379"/>
      <c r="EO10" s="379"/>
      <c r="EP10" s="379"/>
      <c r="EQ10" s="379"/>
      <c r="ER10" s="379"/>
      <c r="ES10" s="376"/>
      <c r="ET10" s="377">
        <v>45473</v>
      </c>
      <c r="EU10" s="378"/>
      <c r="EV10" s="378"/>
      <c r="EW10" s="378"/>
      <c r="EX10" s="378"/>
      <c r="EY10" s="378"/>
      <c r="EZ10" s="378"/>
      <c r="FA10" s="378"/>
      <c r="FB10" s="378"/>
      <c r="FC10" s="378"/>
      <c r="FD10" s="378"/>
      <c r="FE10" s="378"/>
      <c r="FF10" s="378"/>
      <c r="FG10" s="378"/>
      <c r="FH10" s="379"/>
      <c r="FI10" s="379"/>
      <c r="FJ10" s="379"/>
      <c r="FK10" s="379"/>
      <c r="FL10" s="379"/>
      <c r="FM10" s="379"/>
      <c r="FN10" s="379"/>
      <c r="FO10" s="379"/>
      <c r="FP10" s="379"/>
      <c r="FQ10" s="379"/>
      <c r="FR10" s="379"/>
      <c r="FS10" s="379"/>
      <c r="FT10" s="379"/>
      <c r="FU10" s="379"/>
      <c r="FV10" s="376"/>
      <c r="FW10" s="377">
        <v>45504</v>
      </c>
      <c r="FX10" s="378"/>
      <c r="FY10" s="378"/>
      <c r="FZ10" s="378"/>
      <c r="GA10" s="378"/>
      <c r="GB10" s="378"/>
      <c r="GC10" s="378"/>
      <c r="GD10" s="378"/>
      <c r="GE10" s="378"/>
      <c r="GF10" s="378"/>
      <c r="GG10" s="378"/>
      <c r="GH10" s="378"/>
      <c r="GI10" s="378"/>
      <c r="GJ10" s="378"/>
      <c r="GK10" s="379"/>
      <c r="GL10" s="379"/>
      <c r="GM10" s="379"/>
      <c r="GN10" s="379"/>
      <c r="GO10" s="379"/>
      <c r="GP10" s="379"/>
      <c r="GQ10" s="379"/>
      <c r="GR10" s="379"/>
      <c r="GS10" s="379"/>
      <c r="GT10" s="379"/>
      <c r="GU10" s="379"/>
      <c r="GV10" s="379"/>
      <c r="GW10" s="379"/>
      <c r="GX10" s="379"/>
      <c r="GY10" s="376"/>
      <c r="GZ10" s="377">
        <v>45535</v>
      </c>
      <c r="HA10" s="378"/>
      <c r="HB10" s="378"/>
      <c r="HC10" s="378"/>
      <c r="HD10" s="378"/>
      <c r="HE10" s="378"/>
      <c r="HF10" s="378"/>
      <c r="HG10" s="378"/>
      <c r="HH10" s="378"/>
      <c r="HI10" s="378"/>
      <c r="HJ10" s="378"/>
      <c r="HK10" s="378"/>
      <c r="HL10" s="378"/>
      <c r="HM10" s="378"/>
      <c r="HN10" s="379"/>
      <c r="HO10" s="379"/>
      <c r="HP10" s="379"/>
      <c r="HQ10" s="379"/>
      <c r="HR10" s="379"/>
      <c r="HS10" s="379"/>
      <c r="HT10" s="379"/>
      <c r="HU10" s="379"/>
      <c r="HV10" s="379"/>
      <c r="HW10" s="379"/>
      <c r="HX10" s="379"/>
      <c r="HY10" s="379"/>
      <c r="HZ10" s="379"/>
      <c r="IA10" s="379"/>
      <c r="IB10" s="376"/>
      <c r="IC10" s="377">
        <v>45565</v>
      </c>
      <c r="ID10" s="378"/>
      <c r="IE10" s="378"/>
      <c r="IF10" s="378"/>
      <c r="IG10" s="378"/>
      <c r="IH10" s="378"/>
      <c r="II10" s="378"/>
      <c r="IJ10" s="378"/>
      <c r="IK10" s="378"/>
      <c r="IL10" s="378"/>
      <c r="IM10" s="378"/>
      <c r="IN10" s="378"/>
      <c r="IO10" s="378"/>
      <c r="IP10" s="378"/>
      <c r="IQ10" s="379"/>
      <c r="IR10" s="379"/>
      <c r="IS10" s="379"/>
      <c r="IT10" s="379"/>
      <c r="IU10" s="379"/>
      <c r="IV10" s="379"/>
      <c r="IW10" s="379"/>
      <c r="IX10" s="379"/>
      <c r="IY10" s="379"/>
      <c r="IZ10" s="379"/>
      <c r="JA10" s="379"/>
      <c r="JB10" s="379"/>
      <c r="JC10" s="379"/>
      <c r="JD10" s="379"/>
      <c r="JE10" s="376"/>
      <c r="JF10" s="377">
        <v>45596</v>
      </c>
      <c r="JG10" s="378"/>
      <c r="JH10" s="378"/>
      <c r="JI10" s="378"/>
      <c r="JJ10" s="378"/>
      <c r="JK10" s="378"/>
      <c r="JL10" s="378"/>
      <c r="JM10" s="378"/>
      <c r="JN10" s="378"/>
      <c r="JO10" s="378"/>
      <c r="JP10" s="378"/>
      <c r="JQ10" s="378"/>
      <c r="JR10" s="378"/>
      <c r="JS10" s="378"/>
      <c r="JT10" s="379"/>
      <c r="JU10" s="379"/>
      <c r="JV10" s="379"/>
      <c r="JW10" s="379"/>
      <c r="JX10" s="379"/>
      <c r="JY10" s="379"/>
      <c r="JZ10" s="379"/>
      <c r="KA10" s="379"/>
      <c r="KB10" s="379"/>
      <c r="KC10" s="379"/>
      <c r="KD10" s="379"/>
      <c r="KE10" s="379"/>
      <c r="KF10" s="379"/>
      <c r="KG10" s="379"/>
      <c r="KH10" s="376"/>
      <c r="KI10" s="377">
        <v>45626</v>
      </c>
      <c r="KJ10" s="378"/>
      <c r="KK10" s="378"/>
      <c r="KL10" s="378"/>
      <c r="KM10" s="378"/>
      <c r="KN10" s="378"/>
      <c r="KO10" s="378"/>
      <c r="KP10" s="378"/>
      <c r="KQ10" s="378"/>
      <c r="KR10" s="378"/>
      <c r="KS10" s="378"/>
      <c r="KT10" s="378"/>
      <c r="KU10" s="378"/>
      <c r="KV10" s="378"/>
      <c r="KW10" s="379"/>
      <c r="KX10" s="379"/>
      <c r="KY10" s="379"/>
      <c r="KZ10" s="379"/>
      <c r="LA10" s="379"/>
      <c r="LB10" s="379"/>
      <c r="LC10" s="379"/>
      <c r="LD10" s="379"/>
      <c r="LE10" s="379"/>
      <c r="LF10" s="379"/>
      <c r="LG10" s="379"/>
      <c r="LH10" s="379"/>
      <c r="LI10" s="379"/>
      <c r="LJ10" s="379"/>
      <c r="LK10" s="376"/>
      <c r="LL10" s="377">
        <v>45657</v>
      </c>
      <c r="LM10" s="378"/>
      <c r="LN10" s="378"/>
      <c r="LO10" s="378"/>
      <c r="LP10" s="378"/>
      <c r="LQ10" s="378"/>
      <c r="LR10" s="378"/>
      <c r="LS10" s="378"/>
      <c r="LT10" s="378"/>
      <c r="LU10" s="378"/>
      <c r="LV10" s="378"/>
      <c r="LW10" s="378"/>
      <c r="LX10" s="378"/>
      <c r="LY10" s="378"/>
      <c r="LZ10" s="379"/>
      <c r="MA10" s="379"/>
      <c r="MB10" s="379"/>
      <c r="MC10" s="379"/>
      <c r="MD10" s="379"/>
      <c r="ME10" s="379"/>
      <c r="MF10" s="379"/>
      <c r="MG10" s="379"/>
      <c r="MH10" s="379"/>
      <c r="MI10" s="379"/>
      <c r="MJ10" s="379"/>
      <c r="MK10" s="379"/>
      <c r="ML10" s="379"/>
      <c r="MM10" s="379"/>
      <c r="BSK10" s="365"/>
    </row>
    <row r="11" spans="1:1898" x14ac:dyDescent="0.25">
      <c r="A11" s="383">
        <f>'1_Pflegepersonalbedarf 2024'!A7</f>
        <v>0</v>
      </c>
      <c r="B11" s="385">
        <f>'1_Pflegepersonalbedarf 2024'!D10</f>
        <v>40</v>
      </c>
      <c r="C11" s="385">
        <f>'1_Pflegepersonalbedarf 2024'!D11</f>
        <v>39</v>
      </c>
      <c r="D11" s="386">
        <f>'1_Pflegepersonalbedarf 2024'!D156</f>
        <v>0</v>
      </c>
      <c r="E11" s="384">
        <f>'1_Pflegepersonalbedarf 2024'!D115</f>
        <v>0</v>
      </c>
      <c r="F11" s="384">
        <f>'1_Pflegepersonalbedarf 2024'!D116</f>
        <v>0</v>
      </c>
      <c r="G11" s="384">
        <f>'1_Pflegepersonalbedarf 2024'!D117</f>
        <v>0</v>
      </c>
      <c r="H11" s="384">
        <f>'1_Pflegepersonalbedarf 2024'!D118</f>
        <v>0</v>
      </c>
      <c r="I11" s="384">
        <f>'1_Pflegepersonalbedarf 2024'!D119</f>
        <v>0</v>
      </c>
      <c r="J11" s="384">
        <f>'1_Pflegepersonalbedarf 2024'!D120</f>
        <v>0</v>
      </c>
      <c r="K11" s="384">
        <f>'1_Pflegepersonalbedarf 2024'!D121</f>
        <v>0</v>
      </c>
      <c r="L11" s="384">
        <f>'1_Pflegepersonalbedarf 2024'!D122</f>
        <v>0</v>
      </c>
      <c r="M11" s="384">
        <f>'1_Pflegepersonalbedarf 2024'!D123</f>
        <v>0</v>
      </c>
      <c r="N11" s="384">
        <f>'1_Pflegepersonalbedarf 2024'!D124</f>
        <v>0</v>
      </c>
      <c r="O11" s="384">
        <f>'1_Pflegepersonalbedarf 2024'!D125</f>
        <v>0</v>
      </c>
      <c r="P11" s="384">
        <f>'1_Pflegepersonalbedarf 2024'!D126</f>
        <v>0</v>
      </c>
      <c r="Q11" s="384">
        <f>'1_Pflegepersonalbedarf 2024'!D127</f>
        <v>0</v>
      </c>
      <c r="R11" s="384">
        <f>SUM(E11:Q11)</f>
        <v>0</v>
      </c>
      <c r="S11" s="387">
        <f>'1_Pflegepersonalbedarf 2024'!E115</f>
        <v>0</v>
      </c>
      <c r="T11" s="387">
        <f>'1_Pflegepersonalbedarf 2024'!E116</f>
        <v>0</v>
      </c>
      <c r="U11" s="387">
        <f>'1_Pflegepersonalbedarf 2024'!E117</f>
        <v>0</v>
      </c>
      <c r="V11" s="387">
        <f>'1_Pflegepersonalbedarf 2024'!E118</f>
        <v>0</v>
      </c>
      <c r="W11" s="387">
        <f>'1_Pflegepersonalbedarf 2024'!E119</f>
        <v>0</v>
      </c>
      <c r="X11" s="387">
        <f>'1_Pflegepersonalbedarf 2024'!E120</f>
        <v>0</v>
      </c>
      <c r="Y11" s="387">
        <f>'1_Pflegepersonalbedarf 2024'!E121</f>
        <v>0</v>
      </c>
      <c r="Z11" s="387">
        <f>'1_Pflegepersonalbedarf 2024'!E122</f>
        <v>0</v>
      </c>
      <c r="AA11" s="387">
        <f>'1_Pflegepersonalbedarf 2024'!E123</f>
        <v>0</v>
      </c>
      <c r="AB11" s="387">
        <f>'1_Pflegepersonalbedarf 2024'!E124</f>
        <v>0</v>
      </c>
      <c r="AC11" s="387">
        <f>'1_Pflegepersonalbedarf 2024'!E125</f>
        <v>0</v>
      </c>
      <c r="AD11" s="387">
        <f>'1_Pflegepersonalbedarf 2024'!E126</f>
        <v>0</v>
      </c>
      <c r="AE11" s="387">
        <f>'1_Pflegepersonalbedarf 2024'!E127</f>
        <v>0</v>
      </c>
      <c r="AF11" s="387">
        <f>SUM(S11:AE11)</f>
        <v>0</v>
      </c>
      <c r="AG11" s="386">
        <f>'1_Pflegepersonalbedarf 2024'!F156</f>
        <v>0</v>
      </c>
      <c r="AH11" s="384">
        <f>'1_Pflegepersonalbedarf 2024'!F115</f>
        <v>0</v>
      </c>
      <c r="AI11" s="384">
        <f>'1_Pflegepersonalbedarf 2024'!F116</f>
        <v>0</v>
      </c>
      <c r="AJ11" s="384">
        <f>'1_Pflegepersonalbedarf 2024'!F117</f>
        <v>0</v>
      </c>
      <c r="AK11" s="384">
        <f>'1_Pflegepersonalbedarf 2024'!F118</f>
        <v>0</v>
      </c>
      <c r="AL11" s="384">
        <f>'1_Pflegepersonalbedarf 2024'!F119</f>
        <v>0</v>
      </c>
      <c r="AM11" s="384">
        <f>'1_Pflegepersonalbedarf 2024'!F120</f>
        <v>0</v>
      </c>
      <c r="AN11" s="384">
        <f>'1_Pflegepersonalbedarf 2024'!F121</f>
        <v>0</v>
      </c>
      <c r="AO11" s="384">
        <f>'1_Pflegepersonalbedarf 2024'!F122</f>
        <v>0</v>
      </c>
      <c r="AP11" s="384">
        <f>'1_Pflegepersonalbedarf 2024'!F123</f>
        <v>0</v>
      </c>
      <c r="AQ11" s="384">
        <f>'1_Pflegepersonalbedarf 2024'!F124</f>
        <v>0</v>
      </c>
      <c r="AR11" s="384">
        <f>'1_Pflegepersonalbedarf 2024'!F125</f>
        <v>0</v>
      </c>
      <c r="AS11" s="384">
        <f>'1_Pflegepersonalbedarf 2024'!F126</f>
        <v>0</v>
      </c>
      <c r="AT11" s="384">
        <f>'1_Pflegepersonalbedarf 2024'!F127</f>
        <v>0</v>
      </c>
      <c r="AU11" s="384">
        <f>SUM(AH11:AT11)</f>
        <v>0</v>
      </c>
      <c r="AV11" s="387">
        <f>'1_Pflegepersonalbedarf 2024'!G115</f>
        <v>0</v>
      </c>
      <c r="AW11" s="387">
        <f>'1_Pflegepersonalbedarf 2024'!G116</f>
        <v>0</v>
      </c>
      <c r="AX11" s="387">
        <f>'1_Pflegepersonalbedarf 2024'!G117</f>
        <v>0</v>
      </c>
      <c r="AY11" s="387">
        <f>'1_Pflegepersonalbedarf 2024'!G118</f>
        <v>0</v>
      </c>
      <c r="AZ11" s="387">
        <f>'1_Pflegepersonalbedarf 2024'!G119</f>
        <v>0</v>
      </c>
      <c r="BA11" s="387">
        <f>'1_Pflegepersonalbedarf 2024'!G120</f>
        <v>0</v>
      </c>
      <c r="BB11" s="387">
        <f>'1_Pflegepersonalbedarf 2024'!G121</f>
        <v>0</v>
      </c>
      <c r="BC11" s="387">
        <f>'1_Pflegepersonalbedarf 2024'!G122</f>
        <v>0</v>
      </c>
      <c r="BD11" s="387">
        <f>'1_Pflegepersonalbedarf 2024'!G123</f>
        <v>0</v>
      </c>
      <c r="BE11" s="387">
        <f>'1_Pflegepersonalbedarf 2024'!G124</f>
        <v>0</v>
      </c>
      <c r="BF11" s="387">
        <f>'1_Pflegepersonalbedarf 2024'!G125</f>
        <v>0</v>
      </c>
      <c r="BG11" s="387">
        <f>'1_Pflegepersonalbedarf 2024'!G126</f>
        <v>0</v>
      </c>
      <c r="BH11" s="387">
        <f>'1_Pflegepersonalbedarf 2024'!G127</f>
        <v>0</v>
      </c>
      <c r="BI11" s="387">
        <f>SUM(AV11:BH11)</f>
        <v>0</v>
      </c>
      <c r="BJ11" s="386">
        <f>'1_Pflegepersonalbedarf 2024'!H156</f>
        <v>0</v>
      </c>
      <c r="BK11" s="384">
        <f>'1_Pflegepersonalbedarf 2024'!H115</f>
        <v>0</v>
      </c>
      <c r="BL11" s="384">
        <f>'1_Pflegepersonalbedarf 2024'!H116</f>
        <v>0</v>
      </c>
      <c r="BM11" s="384">
        <f>'1_Pflegepersonalbedarf 2024'!H117</f>
        <v>0</v>
      </c>
      <c r="BN11" s="384">
        <f>'1_Pflegepersonalbedarf 2024'!H118</f>
        <v>0</v>
      </c>
      <c r="BO11" s="384">
        <f>'1_Pflegepersonalbedarf 2024'!H119</f>
        <v>0</v>
      </c>
      <c r="BP11" s="384">
        <f>'1_Pflegepersonalbedarf 2024'!H120</f>
        <v>0</v>
      </c>
      <c r="BQ11" s="384">
        <f>'1_Pflegepersonalbedarf 2024'!H121</f>
        <v>0</v>
      </c>
      <c r="BR11" s="384">
        <f>'1_Pflegepersonalbedarf 2024'!H122</f>
        <v>0</v>
      </c>
      <c r="BS11" s="384">
        <f>'1_Pflegepersonalbedarf 2024'!H123</f>
        <v>0</v>
      </c>
      <c r="BT11" s="384">
        <f>'1_Pflegepersonalbedarf 2024'!H124</f>
        <v>0</v>
      </c>
      <c r="BU11" s="384">
        <f>'1_Pflegepersonalbedarf 2024'!H125</f>
        <v>0</v>
      </c>
      <c r="BV11" s="384">
        <f>'1_Pflegepersonalbedarf 2024'!H126</f>
        <v>0</v>
      </c>
      <c r="BW11" s="384">
        <f>'1_Pflegepersonalbedarf 2024'!H127</f>
        <v>0</v>
      </c>
      <c r="BX11" s="384">
        <f>SUM(BK11:BW11)</f>
        <v>0</v>
      </c>
      <c r="BY11" s="387">
        <f>'1_Pflegepersonalbedarf 2024'!I115</f>
        <v>0</v>
      </c>
      <c r="BZ11" s="387">
        <f>'1_Pflegepersonalbedarf 2024'!I116</f>
        <v>0</v>
      </c>
      <c r="CA11" s="387">
        <f>'1_Pflegepersonalbedarf 2024'!I117</f>
        <v>0</v>
      </c>
      <c r="CB11" s="387">
        <f>'1_Pflegepersonalbedarf 2024'!I118</f>
        <v>0</v>
      </c>
      <c r="CC11" s="387">
        <f>'1_Pflegepersonalbedarf 2024'!I119</f>
        <v>0</v>
      </c>
      <c r="CD11" s="387">
        <f>'1_Pflegepersonalbedarf 2024'!I120</f>
        <v>0</v>
      </c>
      <c r="CE11" s="387">
        <f>'1_Pflegepersonalbedarf 2024'!I121</f>
        <v>0</v>
      </c>
      <c r="CF11" s="387">
        <f>'1_Pflegepersonalbedarf 2024'!I122</f>
        <v>0</v>
      </c>
      <c r="CG11" s="387">
        <f>'1_Pflegepersonalbedarf 2024'!I123</f>
        <v>0</v>
      </c>
      <c r="CH11" s="387">
        <f>'1_Pflegepersonalbedarf 2024'!I124</f>
        <v>0</v>
      </c>
      <c r="CI11" s="387">
        <f>'1_Pflegepersonalbedarf 2024'!I125</f>
        <v>0</v>
      </c>
      <c r="CJ11" s="387">
        <f>'1_Pflegepersonalbedarf 2024'!I126</f>
        <v>0</v>
      </c>
      <c r="CK11" s="387">
        <f>'1_Pflegepersonalbedarf 2024'!I127</f>
        <v>0</v>
      </c>
      <c r="CL11" s="387">
        <f>SUM(BY11:CK11)</f>
        <v>0</v>
      </c>
      <c r="CM11" s="386">
        <f>'1_Pflegepersonalbedarf 2024'!J156</f>
        <v>0</v>
      </c>
      <c r="CN11" s="384">
        <f>'1_Pflegepersonalbedarf 2024'!J115</f>
        <v>0</v>
      </c>
      <c r="CO11" s="384">
        <f>'1_Pflegepersonalbedarf 2024'!J116</f>
        <v>0</v>
      </c>
      <c r="CP11" s="384">
        <f>'1_Pflegepersonalbedarf 2024'!J117</f>
        <v>0</v>
      </c>
      <c r="CQ11" s="384">
        <f>'1_Pflegepersonalbedarf 2024'!J118</f>
        <v>0</v>
      </c>
      <c r="CR11" s="384">
        <f>'1_Pflegepersonalbedarf 2024'!J119</f>
        <v>0</v>
      </c>
      <c r="CS11" s="384">
        <f>'1_Pflegepersonalbedarf 2024'!J120</f>
        <v>0</v>
      </c>
      <c r="CT11" s="384">
        <f>'1_Pflegepersonalbedarf 2024'!J121</f>
        <v>0</v>
      </c>
      <c r="CU11" s="384">
        <f>'1_Pflegepersonalbedarf 2024'!J122</f>
        <v>0</v>
      </c>
      <c r="CV11" s="384">
        <f>'1_Pflegepersonalbedarf 2024'!J123</f>
        <v>0</v>
      </c>
      <c r="CW11" s="384">
        <f>'1_Pflegepersonalbedarf 2024'!J124</f>
        <v>0</v>
      </c>
      <c r="CX11" s="384">
        <f>'1_Pflegepersonalbedarf 2024'!J125</f>
        <v>0</v>
      </c>
      <c r="CY11" s="384">
        <f>'1_Pflegepersonalbedarf 2024'!J126</f>
        <v>0</v>
      </c>
      <c r="CZ11" s="384">
        <f>'1_Pflegepersonalbedarf 2024'!J127</f>
        <v>0</v>
      </c>
      <c r="DA11" s="384">
        <f>SUM(CN11:CZ11)</f>
        <v>0</v>
      </c>
      <c r="DB11" s="387">
        <f>'1_Pflegepersonalbedarf 2024'!K115</f>
        <v>0</v>
      </c>
      <c r="DC11" s="387">
        <f>'1_Pflegepersonalbedarf 2024'!K116</f>
        <v>0</v>
      </c>
      <c r="DD11" s="387">
        <f>'1_Pflegepersonalbedarf 2024'!K117</f>
        <v>0</v>
      </c>
      <c r="DE11" s="387">
        <f>'1_Pflegepersonalbedarf 2024'!K118</f>
        <v>0</v>
      </c>
      <c r="DF11" s="387">
        <f>'1_Pflegepersonalbedarf 2024'!K119</f>
        <v>0</v>
      </c>
      <c r="DG11" s="387">
        <f>'1_Pflegepersonalbedarf 2024'!K120</f>
        <v>0</v>
      </c>
      <c r="DH11" s="387">
        <f>'1_Pflegepersonalbedarf 2024'!K121</f>
        <v>0</v>
      </c>
      <c r="DI11" s="387">
        <f>'1_Pflegepersonalbedarf 2024'!K122</f>
        <v>0</v>
      </c>
      <c r="DJ11" s="387">
        <f>'1_Pflegepersonalbedarf 2024'!K123</f>
        <v>0</v>
      </c>
      <c r="DK11" s="387">
        <f>'1_Pflegepersonalbedarf 2024'!K124</f>
        <v>0</v>
      </c>
      <c r="DL11" s="387">
        <f>'1_Pflegepersonalbedarf 2024'!K125</f>
        <v>0</v>
      </c>
      <c r="DM11" s="387">
        <f>'1_Pflegepersonalbedarf 2024'!K126</f>
        <v>0</v>
      </c>
      <c r="DN11" s="387">
        <f>'1_Pflegepersonalbedarf 2024'!K127</f>
        <v>0</v>
      </c>
      <c r="DO11" s="387">
        <f>SUM(DB11:DN11)</f>
        <v>0</v>
      </c>
      <c r="DP11" s="386">
        <f>'1_Pflegepersonalbedarf 2024'!L156</f>
        <v>0</v>
      </c>
      <c r="DQ11" s="384">
        <f>'1_Pflegepersonalbedarf 2024'!L115</f>
        <v>0</v>
      </c>
      <c r="DR11" s="384">
        <f>'1_Pflegepersonalbedarf 2024'!L116</f>
        <v>0</v>
      </c>
      <c r="DS11" s="384">
        <f>'1_Pflegepersonalbedarf 2024'!L117</f>
        <v>0</v>
      </c>
      <c r="DT11" s="384">
        <f>'1_Pflegepersonalbedarf 2024'!L118</f>
        <v>0</v>
      </c>
      <c r="DU11" s="384">
        <f>'1_Pflegepersonalbedarf 2024'!L119</f>
        <v>0</v>
      </c>
      <c r="DV11" s="384">
        <f>'1_Pflegepersonalbedarf 2024'!L120</f>
        <v>0</v>
      </c>
      <c r="DW11" s="384">
        <f>'1_Pflegepersonalbedarf 2024'!L121</f>
        <v>0</v>
      </c>
      <c r="DX11" s="384">
        <f>'1_Pflegepersonalbedarf 2024'!L122</f>
        <v>0</v>
      </c>
      <c r="DY11" s="384">
        <f>'1_Pflegepersonalbedarf 2024'!L123</f>
        <v>0</v>
      </c>
      <c r="DZ11" s="384">
        <f>'1_Pflegepersonalbedarf 2024'!L124</f>
        <v>0</v>
      </c>
      <c r="EA11" s="384">
        <f>'1_Pflegepersonalbedarf 2024'!L125</f>
        <v>0</v>
      </c>
      <c r="EB11" s="384">
        <f>'1_Pflegepersonalbedarf 2024'!L126</f>
        <v>0</v>
      </c>
      <c r="EC11" s="384">
        <f>'1_Pflegepersonalbedarf 2024'!L127</f>
        <v>0</v>
      </c>
      <c r="ED11" s="384">
        <f>SUM(DQ11:EC11)</f>
        <v>0</v>
      </c>
      <c r="EE11" s="387">
        <f>'1_Pflegepersonalbedarf 2024'!M115</f>
        <v>0</v>
      </c>
      <c r="EF11" s="387">
        <f>'1_Pflegepersonalbedarf 2024'!M116</f>
        <v>0</v>
      </c>
      <c r="EG11" s="387">
        <f>'1_Pflegepersonalbedarf 2024'!M117</f>
        <v>0</v>
      </c>
      <c r="EH11" s="387">
        <f>'1_Pflegepersonalbedarf 2024'!M118</f>
        <v>0</v>
      </c>
      <c r="EI11" s="387">
        <f>'1_Pflegepersonalbedarf 2024'!M119</f>
        <v>0</v>
      </c>
      <c r="EJ11" s="387">
        <f>'1_Pflegepersonalbedarf 2024'!M120</f>
        <v>0</v>
      </c>
      <c r="EK11" s="387">
        <f>'1_Pflegepersonalbedarf 2024'!M121</f>
        <v>0</v>
      </c>
      <c r="EL11" s="387">
        <f>'1_Pflegepersonalbedarf 2024'!M122</f>
        <v>0</v>
      </c>
      <c r="EM11" s="387">
        <f>'1_Pflegepersonalbedarf 2024'!M123</f>
        <v>0</v>
      </c>
      <c r="EN11" s="387">
        <f>'1_Pflegepersonalbedarf 2024'!M124</f>
        <v>0</v>
      </c>
      <c r="EO11" s="387">
        <f>'1_Pflegepersonalbedarf 2024'!M125</f>
        <v>0</v>
      </c>
      <c r="EP11" s="387">
        <f>'1_Pflegepersonalbedarf 2024'!M126</f>
        <v>0</v>
      </c>
      <c r="EQ11" s="387">
        <f>'1_Pflegepersonalbedarf 2024'!M127</f>
        <v>0</v>
      </c>
      <c r="ER11" s="387">
        <f>SUM(EE11:EQ11)</f>
        <v>0</v>
      </c>
      <c r="ES11" s="386">
        <f>'1_Pflegepersonalbedarf 2024'!N156</f>
        <v>0</v>
      </c>
      <c r="ET11" s="384">
        <f>'1_Pflegepersonalbedarf 2024'!N115</f>
        <v>0</v>
      </c>
      <c r="EU11" s="384">
        <f>'1_Pflegepersonalbedarf 2024'!N116</f>
        <v>0</v>
      </c>
      <c r="EV11" s="384">
        <f>'1_Pflegepersonalbedarf 2024'!N117</f>
        <v>0</v>
      </c>
      <c r="EW11" s="384">
        <f>'1_Pflegepersonalbedarf 2024'!N118</f>
        <v>0</v>
      </c>
      <c r="EX11" s="384">
        <f>'1_Pflegepersonalbedarf 2024'!N119</f>
        <v>0</v>
      </c>
      <c r="EY11" s="384">
        <f>'1_Pflegepersonalbedarf 2024'!N120</f>
        <v>0</v>
      </c>
      <c r="EZ11" s="384">
        <f>'1_Pflegepersonalbedarf 2024'!N121</f>
        <v>0</v>
      </c>
      <c r="FA11" s="384">
        <f>'1_Pflegepersonalbedarf 2024'!N122</f>
        <v>0</v>
      </c>
      <c r="FB11" s="384">
        <f>'1_Pflegepersonalbedarf 2024'!N123</f>
        <v>0</v>
      </c>
      <c r="FC11" s="384">
        <f>'1_Pflegepersonalbedarf 2024'!N124</f>
        <v>0</v>
      </c>
      <c r="FD11" s="384">
        <f>'1_Pflegepersonalbedarf 2024'!N125</f>
        <v>0</v>
      </c>
      <c r="FE11" s="384">
        <f>'1_Pflegepersonalbedarf 2024'!N126</f>
        <v>0</v>
      </c>
      <c r="FF11" s="384">
        <f>'1_Pflegepersonalbedarf 2024'!N127</f>
        <v>0</v>
      </c>
      <c r="FG11" s="384">
        <f>SUM(ET11:FF11)</f>
        <v>0</v>
      </c>
      <c r="FH11" s="387">
        <f>'1_Pflegepersonalbedarf 2024'!O115</f>
        <v>0</v>
      </c>
      <c r="FI11" s="387">
        <f>'1_Pflegepersonalbedarf 2024'!O116</f>
        <v>0</v>
      </c>
      <c r="FJ11" s="387">
        <f>'1_Pflegepersonalbedarf 2024'!O117</f>
        <v>0</v>
      </c>
      <c r="FK11" s="387">
        <f>'1_Pflegepersonalbedarf 2024'!O118</f>
        <v>0</v>
      </c>
      <c r="FL11" s="387">
        <f>'1_Pflegepersonalbedarf 2024'!O119</f>
        <v>0</v>
      </c>
      <c r="FM11" s="387">
        <f>'1_Pflegepersonalbedarf 2024'!O120</f>
        <v>0</v>
      </c>
      <c r="FN11" s="387">
        <f>'1_Pflegepersonalbedarf 2024'!O121</f>
        <v>0</v>
      </c>
      <c r="FO11" s="387">
        <f>'1_Pflegepersonalbedarf 2024'!O122</f>
        <v>0</v>
      </c>
      <c r="FP11" s="387">
        <f>'1_Pflegepersonalbedarf 2024'!O123</f>
        <v>0</v>
      </c>
      <c r="FQ11" s="387">
        <f>'1_Pflegepersonalbedarf 2024'!O124</f>
        <v>0</v>
      </c>
      <c r="FR11" s="387">
        <f>'1_Pflegepersonalbedarf 2024'!O125</f>
        <v>0</v>
      </c>
      <c r="FS11" s="387">
        <f>'1_Pflegepersonalbedarf 2024'!O126</f>
        <v>0</v>
      </c>
      <c r="FT11" s="387">
        <f>'1_Pflegepersonalbedarf 2024'!O127</f>
        <v>0</v>
      </c>
      <c r="FU11" s="387">
        <f>SUM(FH11:FT11)</f>
        <v>0</v>
      </c>
      <c r="FV11" s="386">
        <f>'1_Pflegepersonalbedarf 2024'!$D304</f>
        <v>0</v>
      </c>
      <c r="FW11" s="384">
        <f>'1_Pflegepersonalbedarf 2024'!$D263</f>
        <v>0</v>
      </c>
      <c r="FX11" s="384">
        <f>'1_Pflegepersonalbedarf 2024'!$D264</f>
        <v>0</v>
      </c>
      <c r="FY11" s="384">
        <f>'1_Pflegepersonalbedarf 2024'!$D265</f>
        <v>0</v>
      </c>
      <c r="FZ11" s="384">
        <f>'1_Pflegepersonalbedarf 2024'!$D266</f>
        <v>0</v>
      </c>
      <c r="GA11" s="384">
        <f>'1_Pflegepersonalbedarf 2024'!$D267</f>
        <v>0</v>
      </c>
      <c r="GB11" s="384">
        <f>'1_Pflegepersonalbedarf 2024'!$D268</f>
        <v>0</v>
      </c>
      <c r="GC11" s="384">
        <f>'1_Pflegepersonalbedarf 2024'!$D269</f>
        <v>0</v>
      </c>
      <c r="GD11" s="384">
        <f>'1_Pflegepersonalbedarf 2024'!$D270</f>
        <v>0</v>
      </c>
      <c r="GE11" s="384">
        <f>'1_Pflegepersonalbedarf 2024'!$D271</f>
        <v>0</v>
      </c>
      <c r="GF11" s="384">
        <f>'1_Pflegepersonalbedarf 2024'!$D272</f>
        <v>0</v>
      </c>
      <c r="GG11" s="384">
        <f>'1_Pflegepersonalbedarf 2024'!$D273</f>
        <v>0</v>
      </c>
      <c r="GH11" s="384">
        <f>'1_Pflegepersonalbedarf 2024'!$D274</f>
        <v>0</v>
      </c>
      <c r="GI11" s="384">
        <f>'1_Pflegepersonalbedarf 2024'!$D275</f>
        <v>0</v>
      </c>
      <c r="GJ11" s="384">
        <f>SUM(FW11:GI11)</f>
        <v>0</v>
      </c>
      <c r="GK11" s="387">
        <f>'1_Pflegepersonalbedarf 2024'!$E263</f>
        <v>0</v>
      </c>
      <c r="GL11" s="387">
        <f>'1_Pflegepersonalbedarf 2024'!$E264</f>
        <v>0</v>
      </c>
      <c r="GM11" s="387">
        <f>'1_Pflegepersonalbedarf 2024'!$E265</f>
        <v>0</v>
      </c>
      <c r="GN11" s="387">
        <f>'1_Pflegepersonalbedarf 2024'!$E266</f>
        <v>0</v>
      </c>
      <c r="GO11" s="387">
        <f>'1_Pflegepersonalbedarf 2024'!$E267</f>
        <v>0</v>
      </c>
      <c r="GP11" s="387">
        <f>'1_Pflegepersonalbedarf 2024'!$E268</f>
        <v>0</v>
      </c>
      <c r="GQ11" s="387">
        <f>'1_Pflegepersonalbedarf 2024'!$E269</f>
        <v>0</v>
      </c>
      <c r="GR11" s="387">
        <f>'1_Pflegepersonalbedarf 2024'!$E270</f>
        <v>0</v>
      </c>
      <c r="GS11" s="387">
        <f>'1_Pflegepersonalbedarf 2024'!$E271</f>
        <v>0</v>
      </c>
      <c r="GT11" s="387">
        <f>'1_Pflegepersonalbedarf 2024'!$E272</f>
        <v>0</v>
      </c>
      <c r="GU11" s="387">
        <f>'1_Pflegepersonalbedarf 2024'!$E273</f>
        <v>0</v>
      </c>
      <c r="GV11" s="387">
        <f>'1_Pflegepersonalbedarf 2024'!$E274</f>
        <v>0</v>
      </c>
      <c r="GW11" s="387">
        <f>'1_Pflegepersonalbedarf 2024'!$E275</f>
        <v>0</v>
      </c>
      <c r="GX11" s="387">
        <f>SUM(GK11:GW11)</f>
        <v>0</v>
      </c>
      <c r="GY11" s="386">
        <f>'1_Pflegepersonalbedarf 2024'!$F304</f>
        <v>0</v>
      </c>
      <c r="GZ11" s="384">
        <f>'1_Pflegepersonalbedarf 2024'!$F263</f>
        <v>0</v>
      </c>
      <c r="HA11" s="384">
        <f>'1_Pflegepersonalbedarf 2024'!$F264</f>
        <v>0</v>
      </c>
      <c r="HB11" s="384">
        <f>'1_Pflegepersonalbedarf 2024'!$F265</f>
        <v>0</v>
      </c>
      <c r="HC11" s="384">
        <f>'1_Pflegepersonalbedarf 2024'!$F266</f>
        <v>0</v>
      </c>
      <c r="HD11" s="384">
        <f>'1_Pflegepersonalbedarf 2024'!$F267</f>
        <v>0</v>
      </c>
      <c r="HE11" s="384">
        <f>'1_Pflegepersonalbedarf 2024'!$F268</f>
        <v>0</v>
      </c>
      <c r="HF11" s="384">
        <f>'1_Pflegepersonalbedarf 2024'!$F269</f>
        <v>0</v>
      </c>
      <c r="HG11" s="384">
        <f>'1_Pflegepersonalbedarf 2024'!$F270</f>
        <v>0</v>
      </c>
      <c r="HH11" s="384">
        <f>'1_Pflegepersonalbedarf 2024'!$F271</f>
        <v>0</v>
      </c>
      <c r="HI11" s="384">
        <f>'1_Pflegepersonalbedarf 2024'!$F272</f>
        <v>0</v>
      </c>
      <c r="HJ11" s="384">
        <f>'1_Pflegepersonalbedarf 2024'!$F273</f>
        <v>0</v>
      </c>
      <c r="HK11" s="384">
        <f>'1_Pflegepersonalbedarf 2024'!$F274</f>
        <v>0</v>
      </c>
      <c r="HL11" s="384">
        <f>'1_Pflegepersonalbedarf 2024'!$F275</f>
        <v>0</v>
      </c>
      <c r="HM11" s="384">
        <f>SUM(GZ11:HL11)</f>
        <v>0</v>
      </c>
      <c r="HN11" s="387">
        <f>'1_Pflegepersonalbedarf 2024'!$G263</f>
        <v>0</v>
      </c>
      <c r="HO11" s="387">
        <f>'1_Pflegepersonalbedarf 2024'!$G264</f>
        <v>0</v>
      </c>
      <c r="HP11" s="387">
        <f>'1_Pflegepersonalbedarf 2024'!$G265</f>
        <v>0</v>
      </c>
      <c r="HQ11" s="387">
        <f>'1_Pflegepersonalbedarf 2024'!$G266</f>
        <v>0</v>
      </c>
      <c r="HR11" s="387">
        <f>'1_Pflegepersonalbedarf 2024'!$G267</f>
        <v>0</v>
      </c>
      <c r="HS11" s="387">
        <f>'1_Pflegepersonalbedarf 2024'!$G268</f>
        <v>0</v>
      </c>
      <c r="HT11" s="387">
        <f>'1_Pflegepersonalbedarf 2024'!$G269</f>
        <v>0</v>
      </c>
      <c r="HU11" s="387">
        <f>'1_Pflegepersonalbedarf 2024'!$G270</f>
        <v>0</v>
      </c>
      <c r="HV11" s="387">
        <f>'1_Pflegepersonalbedarf 2024'!$G271</f>
        <v>0</v>
      </c>
      <c r="HW11" s="387">
        <f>'1_Pflegepersonalbedarf 2024'!$G272</f>
        <v>0</v>
      </c>
      <c r="HX11" s="387">
        <f>'1_Pflegepersonalbedarf 2024'!$G273</f>
        <v>0</v>
      </c>
      <c r="HY11" s="387">
        <f>'1_Pflegepersonalbedarf 2024'!$G274</f>
        <v>0</v>
      </c>
      <c r="HZ11" s="387">
        <f>'1_Pflegepersonalbedarf 2024'!$G275</f>
        <v>0</v>
      </c>
      <c r="IA11" s="387">
        <f>SUM(HN11:HZ11)</f>
        <v>0</v>
      </c>
      <c r="IB11" s="386">
        <f>'1_Pflegepersonalbedarf 2024'!$H304</f>
        <v>0</v>
      </c>
      <c r="IC11" s="384">
        <f>'1_Pflegepersonalbedarf 2024'!$H263</f>
        <v>0</v>
      </c>
      <c r="ID11" s="384">
        <f>'1_Pflegepersonalbedarf 2024'!$H264</f>
        <v>0</v>
      </c>
      <c r="IE11" s="384">
        <f>'1_Pflegepersonalbedarf 2024'!$H265</f>
        <v>0</v>
      </c>
      <c r="IF11" s="384">
        <f>'1_Pflegepersonalbedarf 2024'!$H266</f>
        <v>0</v>
      </c>
      <c r="IG11" s="384">
        <f>'1_Pflegepersonalbedarf 2024'!$H267</f>
        <v>0</v>
      </c>
      <c r="IH11" s="384">
        <f>'1_Pflegepersonalbedarf 2024'!$H268</f>
        <v>0</v>
      </c>
      <c r="II11" s="384">
        <f>'1_Pflegepersonalbedarf 2024'!$H269</f>
        <v>0</v>
      </c>
      <c r="IJ11" s="384">
        <f>'1_Pflegepersonalbedarf 2024'!$H270</f>
        <v>0</v>
      </c>
      <c r="IK11" s="384">
        <f>'1_Pflegepersonalbedarf 2024'!$H271</f>
        <v>0</v>
      </c>
      <c r="IL11" s="384">
        <f>'1_Pflegepersonalbedarf 2024'!$H272</f>
        <v>0</v>
      </c>
      <c r="IM11" s="384">
        <f>'1_Pflegepersonalbedarf 2024'!$H273</f>
        <v>0</v>
      </c>
      <c r="IN11" s="384">
        <f>'1_Pflegepersonalbedarf 2024'!$H274</f>
        <v>0</v>
      </c>
      <c r="IO11" s="384">
        <f>'1_Pflegepersonalbedarf 2024'!$H275</f>
        <v>0</v>
      </c>
      <c r="IP11" s="384">
        <f>SUM(IC11:IO11)</f>
        <v>0</v>
      </c>
      <c r="IQ11" s="387">
        <f>'1_Pflegepersonalbedarf 2024'!$I263</f>
        <v>0</v>
      </c>
      <c r="IR11" s="387">
        <f>'1_Pflegepersonalbedarf 2024'!$I264</f>
        <v>0</v>
      </c>
      <c r="IS11" s="387">
        <f>'1_Pflegepersonalbedarf 2024'!$I265</f>
        <v>0</v>
      </c>
      <c r="IT11" s="387">
        <f>'1_Pflegepersonalbedarf 2024'!$I266</f>
        <v>0</v>
      </c>
      <c r="IU11" s="387">
        <f>'1_Pflegepersonalbedarf 2024'!$I267</f>
        <v>0</v>
      </c>
      <c r="IV11" s="387">
        <f>'1_Pflegepersonalbedarf 2024'!$I268</f>
        <v>0</v>
      </c>
      <c r="IW11" s="387">
        <f>'1_Pflegepersonalbedarf 2024'!$I269</f>
        <v>0</v>
      </c>
      <c r="IX11" s="387">
        <f>'1_Pflegepersonalbedarf 2024'!$I270</f>
        <v>0</v>
      </c>
      <c r="IY11" s="387">
        <f>'1_Pflegepersonalbedarf 2024'!$I271</f>
        <v>0</v>
      </c>
      <c r="IZ11" s="387">
        <f>'1_Pflegepersonalbedarf 2024'!$I272</f>
        <v>0</v>
      </c>
      <c r="JA11" s="387">
        <f>'1_Pflegepersonalbedarf 2024'!$I273</f>
        <v>0</v>
      </c>
      <c r="JB11" s="387">
        <f>'1_Pflegepersonalbedarf 2024'!$I274</f>
        <v>0</v>
      </c>
      <c r="JC11" s="387">
        <f>'1_Pflegepersonalbedarf 2024'!$I275</f>
        <v>0</v>
      </c>
      <c r="JD11" s="387">
        <f>SUM(IQ11:JC11)</f>
        <v>0</v>
      </c>
      <c r="JE11" s="386">
        <f>'1_Pflegepersonalbedarf 2024'!$J304</f>
        <v>0</v>
      </c>
      <c r="JF11" s="384">
        <f>'1_Pflegepersonalbedarf 2024'!$J263</f>
        <v>0</v>
      </c>
      <c r="JG11" s="384">
        <f>'1_Pflegepersonalbedarf 2024'!$J264</f>
        <v>0</v>
      </c>
      <c r="JH11" s="384">
        <f>'1_Pflegepersonalbedarf 2024'!$J265</f>
        <v>0</v>
      </c>
      <c r="JI11" s="384">
        <f>'1_Pflegepersonalbedarf 2024'!$J266</f>
        <v>0</v>
      </c>
      <c r="JJ11" s="384">
        <f>'1_Pflegepersonalbedarf 2024'!$J267</f>
        <v>0</v>
      </c>
      <c r="JK11" s="384">
        <f>'1_Pflegepersonalbedarf 2024'!$J268</f>
        <v>0</v>
      </c>
      <c r="JL11" s="384">
        <f>'1_Pflegepersonalbedarf 2024'!$J269</f>
        <v>0</v>
      </c>
      <c r="JM11" s="384">
        <f>'1_Pflegepersonalbedarf 2024'!$J270</f>
        <v>0</v>
      </c>
      <c r="JN11" s="384">
        <f>'1_Pflegepersonalbedarf 2024'!$J271</f>
        <v>0</v>
      </c>
      <c r="JO11" s="384">
        <f>'1_Pflegepersonalbedarf 2024'!$J272</f>
        <v>0</v>
      </c>
      <c r="JP11" s="384">
        <f>'1_Pflegepersonalbedarf 2024'!$J273</f>
        <v>0</v>
      </c>
      <c r="JQ11" s="384">
        <f>'1_Pflegepersonalbedarf 2024'!$J274</f>
        <v>0</v>
      </c>
      <c r="JR11" s="384">
        <f>'1_Pflegepersonalbedarf 2024'!$J275</f>
        <v>0</v>
      </c>
      <c r="JS11" s="384">
        <f>SUM(JF11:JR11)</f>
        <v>0</v>
      </c>
      <c r="JT11" s="387">
        <f>'1_Pflegepersonalbedarf 2024'!$K263</f>
        <v>0</v>
      </c>
      <c r="JU11" s="387">
        <f>'1_Pflegepersonalbedarf 2024'!$K264</f>
        <v>0</v>
      </c>
      <c r="JV11" s="387">
        <f>'1_Pflegepersonalbedarf 2024'!$K265</f>
        <v>0</v>
      </c>
      <c r="JW11" s="387">
        <f>'1_Pflegepersonalbedarf 2024'!$K266</f>
        <v>0</v>
      </c>
      <c r="JX11" s="387">
        <f>'1_Pflegepersonalbedarf 2024'!$K267</f>
        <v>0</v>
      </c>
      <c r="JY11" s="387">
        <f>'1_Pflegepersonalbedarf 2024'!$K268</f>
        <v>0</v>
      </c>
      <c r="JZ11" s="387">
        <f>'1_Pflegepersonalbedarf 2024'!$K269</f>
        <v>0</v>
      </c>
      <c r="KA11" s="387">
        <f>'1_Pflegepersonalbedarf 2024'!$K270</f>
        <v>0</v>
      </c>
      <c r="KB11" s="387">
        <f>'1_Pflegepersonalbedarf 2024'!$K271</f>
        <v>0</v>
      </c>
      <c r="KC11" s="387">
        <f>'1_Pflegepersonalbedarf 2024'!$K272</f>
        <v>0</v>
      </c>
      <c r="KD11" s="387">
        <f>'1_Pflegepersonalbedarf 2024'!$K273</f>
        <v>0</v>
      </c>
      <c r="KE11" s="387">
        <f>'1_Pflegepersonalbedarf 2024'!$K274</f>
        <v>0</v>
      </c>
      <c r="KF11" s="387">
        <f>'1_Pflegepersonalbedarf 2024'!$K275</f>
        <v>0</v>
      </c>
      <c r="KG11" s="387">
        <f>SUM(JT11:KF11)</f>
        <v>0</v>
      </c>
      <c r="KH11" s="386">
        <f>'1_Pflegepersonalbedarf 2024'!$L304</f>
        <v>0</v>
      </c>
      <c r="KI11" s="384">
        <f>'1_Pflegepersonalbedarf 2024'!$L263</f>
        <v>0</v>
      </c>
      <c r="KJ11" s="384">
        <f>'1_Pflegepersonalbedarf 2024'!$L264</f>
        <v>0</v>
      </c>
      <c r="KK11" s="384">
        <f>'1_Pflegepersonalbedarf 2024'!$L265</f>
        <v>0</v>
      </c>
      <c r="KL11" s="384">
        <f>'1_Pflegepersonalbedarf 2024'!$L266</f>
        <v>0</v>
      </c>
      <c r="KM11" s="384">
        <f>'1_Pflegepersonalbedarf 2024'!$L267</f>
        <v>0</v>
      </c>
      <c r="KN11" s="384">
        <f>'1_Pflegepersonalbedarf 2024'!$L268</f>
        <v>0</v>
      </c>
      <c r="KO11" s="384">
        <f>'1_Pflegepersonalbedarf 2024'!$L269</f>
        <v>0</v>
      </c>
      <c r="KP11" s="384">
        <f>'1_Pflegepersonalbedarf 2024'!$L270</f>
        <v>0</v>
      </c>
      <c r="KQ11" s="384">
        <f>'1_Pflegepersonalbedarf 2024'!$L271</f>
        <v>0</v>
      </c>
      <c r="KR11" s="384">
        <f>'1_Pflegepersonalbedarf 2024'!$L272</f>
        <v>0</v>
      </c>
      <c r="KS11" s="384">
        <f>'1_Pflegepersonalbedarf 2024'!$L273</f>
        <v>0</v>
      </c>
      <c r="KT11" s="384">
        <f>'1_Pflegepersonalbedarf 2024'!$L274</f>
        <v>0</v>
      </c>
      <c r="KU11" s="384">
        <f>'1_Pflegepersonalbedarf 2024'!$L275</f>
        <v>0</v>
      </c>
      <c r="KV11" s="384">
        <f>SUM(KI11:KU11)</f>
        <v>0</v>
      </c>
      <c r="KW11" s="387">
        <f>'1_Pflegepersonalbedarf 2024'!$M263</f>
        <v>0</v>
      </c>
      <c r="KX11" s="387">
        <f>'1_Pflegepersonalbedarf 2024'!$M264</f>
        <v>0</v>
      </c>
      <c r="KY11" s="387">
        <f>'1_Pflegepersonalbedarf 2024'!$M265</f>
        <v>0</v>
      </c>
      <c r="KZ11" s="387">
        <f>'1_Pflegepersonalbedarf 2024'!$M266</f>
        <v>0</v>
      </c>
      <c r="LA11" s="387">
        <f>'1_Pflegepersonalbedarf 2024'!$M267</f>
        <v>0</v>
      </c>
      <c r="LB11" s="387">
        <f>'1_Pflegepersonalbedarf 2024'!$M268</f>
        <v>0</v>
      </c>
      <c r="LC11" s="387">
        <f>'1_Pflegepersonalbedarf 2024'!$M269</f>
        <v>0</v>
      </c>
      <c r="LD11" s="387">
        <f>'1_Pflegepersonalbedarf 2024'!$M270</f>
        <v>0</v>
      </c>
      <c r="LE11" s="387">
        <f>'1_Pflegepersonalbedarf 2024'!$M271</f>
        <v>0</v>
      </c>
      <c r="LF11" s="387">
        <f>'1_Pflegepersonalbedarf 2024'!$M272</f>
        <v>0</v>
      </c>
      <c r="LG11" s="387">
        <f>'1_Pflegepersonalbedarf 2024'!$M273</f>
        <v>0</v>
      </c>
      <c r="LH11" s="387">
        <f>'1_Pflegepersonalbedarf 2024'!$M274</f>
        <v>0</v>
      </c>
      <c r="LI11" s="387">
        <f>'1_Pflegepersonalbedarf 2024'!$M275</f>
        <v>0</v>
      </c>
      <c r="LJ11" s="387">
        <f>SUM(KW11:LI11)</f>
        <v>0</v>
      </c>
      <c r="LK11" s="386">
        <f>'1_Pflegepersonalbedarf 2024'!$N304</f>
        <v>0</v>
      </c>
      <c r="LL11" s="384">
        <f>'1_Pflegepersonalbedarf 2024'!$N263</f>
        <v>0</v>
      </c>
      <c r="LM11" s="384">
        <f>'1_Pflegepersonalbedarf 2024'!$N264</f>
        <v>0</v>
      </c>
      <c r="LN11" s="384">
        <f>'1_Pflegepersonalbedarf 2024'!$N265</f>
        <v>0</v>
      </c>
      <c r="LO11" s="384">
        <f>'1_Pflegepersonalbedarf 2024'!$N266</f>
        <v>0</v>
      </c>
      <c r="LP11" s="384">
        <f>'1_Pflegepersonalbedarf 2024'!$N267</f>
        <v>0</v>
      </c>
      <c r="LQ11" s="384">
        <f>'1_Pflegepersonalbedarf 2024'!$N268</f>
        <v>0</v>
      </c>
      <c r="LR11" s="384">
        <f>'1_Pflegepersonalbedarf 2024'!$N269</f>
        <v>0</v>
      </c>
      <c r="LS11" s="384">
        <f>'1_Pflegepersonalbedarf 2024'!$N270</f>
        <v>0</v>
      </c>
      <c r="LT11" s="384">
        <f>'1_Pflegepersonalbedarf 2024'!$N271</f>
        <v>0</v>
      </c>
      <c r="LU11" s="384">
        <f>'1_Pflegepersonalbedarf 2024'!$N272</f>
        <v>0</v>
      </c>
      <c r="LV11" s="384">
        <f>'1_Pflegepersonalbedarf 2024'!$N273</f>
        <v>0</v>
      </c>
      <c r="LW11" s="384">
        <f>'1_Pflegepersonalbedarf 2024'!$N274</f>
        <v>0</v>
      </c>
      <c r="LX11" s="384">
        <f>'1_Pflegepersonalbedarf 2024'!$N275</f>
        <v>0</v>
      </c>
      <c r="LY11" s="384">
        <f>SUM(LL11:LX11)</f>
        <v>0</v>
      </c>
      <c r="LZ11" s="387">
        <f>'1_Pflegepersonalbedarf 2024'!$O263</f>
        <v>0</v>
      </c>
      <c r="MA11" s="387">
        <f>'1_Pflegepersonalbedarf 2024'!$O264</f>
        <v>0</v>
      </c>
      <c r="MB11" s="387">
        <f>'1_Pflegepersonalbedarf 2024'!$O265</f>
        <v>0</v>
      </c>
      <c r="MC11" s="387">
        <f>'1_Pflegepersonalbedarf 2024'!$O266</f>
        <v>0</v>
      </c>
      <c r="MD11" s="387">
        <f>'1_Pflegepersonalbedarf 2024'!$O267</f>
        <v>0</v>
      </c>
      <c r="ME11" s="387">
        <f>'1_Pflegepersonalbedarf 2024'!$O268</f>
        <v>0</v>
      </c>
      <c r="MF11" s="387">
        <f>'1_Pflegepersonalbedarf 2024'!$O269</f>
        <v>0</v>
      </c>
      <c r="MG11" s="387">
        <f>'1_Pflegepersonalbedarf 2024'!$O270</f>
        <v>0</v>
      </c>
      <c r="MH11" s="387">
        <f>'1_Pflegepersonalbedarf 2024'!$O271</f>
        <v>0</v>
      </c>
      <c r="MI11" s="387">
        <f>'1_Pflegepersonalbedarf 2024'!$O272</f>
        <v>0</v>
      </c>
      <c r="MJ11" s="387">
        <f>'1_Pflegepersonalbedarf 2024'!$O273</f>
        <v>0</v>
      </c>
      <c r="MK11" s="387">
        <f>'1_Pflegepersonalbedarf 2024'!$O274</f>
        <v>0</v>
      </c>
      <c r="ML11" s="387">
        <f>'1_Pflegepersonalbedarf 2024'!$O275</f>
        <v>0</v>
      </c>
      <c r="MM11" s="387">
        <f>SUM(LZ11:ML11)</f>
        <v>0</v>
      </c>
      <c r="BSK11" s="365"/>
    </row>
    <row r="12" spans="1:1898" x14ac:dyDescent="0.25">
      <c r="BG12" s="396"/>
      <c r="BQ12" s="397"/>
      <c r="CI12" s="397"/>
      <c r="CS12" s="396"/>
      <c r="DA12" s="397"/>
      <c r="DK12" s="396"/>
      <c r="DU12" s="397"/>
      <c r="EE12" s="396"/>
      <c r="EO12" s="397"/>
      <c r="EY12" s="396"/>
      <c r="FI12" s="397"/>
      <c r="FS12" s="396"/>
      <c r="GC12" s="397"/>
      <c r="GD12" s="366"/>
      <c r="BSK12" s="365"/>
    </row>
    <row r="13" spans="1:1898" x14ac:dyDescent="0.25">
      <c r="A13" s="364" t="s">
        <v>90</v>
      </c>
      <c r="GD13" s="366"/>
      <c r="BSK13" s="365"/>
    </row>
    <row r="14" spans="1:1898" ht="150" customHeight="1" x14ac:dyDescent="0.25">
      <c r="A14" s="367"/>
      <c r="B14" s="370" t="s">
        <v>42</v>
      </c>
      <c r="C14" s="370" t="s">
        <v>45</v>
      </c>
      <c r="D14" s="370" t="s">
        <v>91</v>
      </c>
      <c r="E14" s="370" t="s">
        <v>326</v>
      </c>
      <c r="F14" s="370" t="s">
        <v>80</v>
      </c>
      <c r="G14" s="370" t="s">
        <v>65</v>
      </c>
      <c r="H14" s="370" t="s">
        <v>19</v>
      </c>
      <c r="I14" s="370" t="s">
        <v>70</v>
      </c>
      <c r="J14" s="370" t="s">
        <v>315</v>
      </c>
      <c r="K14" s="370" t="s">
        <v>19</v>
      </c>
      <c r="L14" s="370" t="s">
        <v>70</v>
      </c>
      <c r="M14" s="370" t="s">
        <v>298</v>
      </c>
      <c r="N14" s="370" t="s">
        <v>66</v>
      </c>
      <c r="O14" s="370" t="s">
        <v>92</v>
      </c>
      <c r="P14" s="370" t="s">
        <v>327</v>
      </c>
      <c r="Q14" s="370" t="s">
        <v>328</v>
      </c>
      <c r="R14" s="370" t="s">
        <v>67</v>
      </c>
      <c r="S14" s="370" t="s">
        <v>73</v>
      </c>
      <c r="T14" s="370" t="s">
        <v>74</v>
      </c>
      <c r="U14" s="370" t="s">
        <v>21</v>
      </c>
      <c r="V14" s="370" t="s">
        <v>52</v>
      </c>
      <c r="W14" s="370" t="s">
        <v>76</v>
      </c>
      <c r="X14" s="370" t="s">
        <v>77</v>
      </c>
      <c r="Y14" s="370" t="s">
        <v>78</v>
      </c>
      <c r="Z14" s="370" t="s">
        <v>68</v>
      </c>
      <c r="AA14" s="370" t="s">
        <v>323</v>
      </c>
      <c r="AB14" s="370" t="s">
        <v>324</v>
      </c>
      <c r="AC14" s="370" t="s">
        <v>69</v>
      </c>
      <c r="AD14" s="368" t="s">
        <v>42</v>
      </c>
      <c r="AE14" s="368" t="s">
        <v>45</v>
      </c>
      <c r="AF14" s="368" t="s">
        <v>91</v>
      </c>
      <c r="AG14" s="368" t="s">
        <v>326</v>
      </c>
      <c r="AH14" s="368" t="s">
        <v>80</v>
      </c>
      <c r="AI14" s="368" t="s">
        <v>65</v>
      </c>
      <c r="AJ14" s="368" t="s">
        <v>19</v>
      </c>
      <c r="AK14" s="368" t="s">
        <v>70</v>
      </c>
      <c r="AL14" s="368" t="s">
        <v>315</v>
      </c>
      <c r="AM14" s="368" t="s">
        <v>19</v>
      </c>
      <c r="AN14" s="368" t="s">
        <v>70</v>
      </c>
      <c r="AO14" s="368" t="s">
        <v>298</v>
      </c>
      <c r="AP14" s="368" t="s">
        <v>66</v>
      </c>
      <c r="AQ14" s="368" t="s">
        <v>92</v>
      </c>
      <c r="AR14" s="368" t="s">
        <v>327</v>
      </c>
      <c r="AS14" s="368" t="s">
        <v>328</v>
      </c>
      <c r="AT14" s="368" t="s">
        <v>67</v>
      </c>
      <c r="AU14" s="368" t="s">
        <v>73</v>
      </c>
      <c r="AV14" s="368" t="s">
        <v>74</v>
      </c>
      <c r="AW14" s="368" t="s">
        <v>21</v>
      </c>
      <c r="AX14" s="368" t="s">
        <v>52</v>
      </c>
      <c r="AY14" s="368" t="s">
        <v>76</v>
      </c>
      <c r="AZ14" s="368" t="s">
        <v>77</v>
      </c>
      <c r="BA14" s="368" t="s">
        <v>78</v>
      </c>
      <c r="BB14" s="368" t="s">
        <v>68</v>
      </c>
      <c r="BC14" s="368" t="s">
        <v>323</v>
      </c>
      <c r="BD14" s="368" t="s">
        <v>324</v>
      </c>
      <c r="BE14" s="368" t="s">
        <v>69</v>
      </c>
      <c r="BF14" s="370" t="s">
        <v>42</v>
      </c>
      <c r="BG14" s="370" t="s">
        <v>45</v>
      </c>
      <c r="BH14" s="370" t="s">
        <v>91</v>
      </c>
      <c r="BI14" s="370" t="s">
        <v>326</v>
      </c>
      <c r="BJ14" s="370" t="s">
        <v>80</v>
      </c>
      <c r="BK14" s="370" t="s">
        <v>65</v>
      </c>
      <c r="BL14" s="370" t="s">
        <v>19</v>
      </c>
      <c r="BM14" s="370" t="s">
        <v>70</v>
      </c>
      <c r="BN14" s="370" t="s">
        <v>19</v>
      </c>
      <c r="BO14" s="370" t="s">
        <v>315</v>
      </c>
      <c r="BP14" s="370" t="s">
        <v>70</v>
      </c>
      <c r="BQ14" s="370" t="s">
        <v>298</v>
      </c>
      <c r="BR14" s="370" t="s">
        <v>66</v>
      </c>
      <c r="BS14" s="370" t="s">
        <v>92</v>
      </c>
      <c r="BT14" s="370" t="s">
        <v>327</v>
      </c>
      <c r="BU14" s="370" t="s">
        <v>328</v>
      </c>
      <c r="BV14" s="370" t="s">
        <v>67</v>
      </c>
      <c r="BW14" s="370" t="s">
        <v>73</v>
      </c>
      <c r="BX14" s="370" t="s">
        <v>74</v>
      </c>
      <c r="BY14" s="370" t="s">
        <v>21</v>
      </c>
      <c r="BZ14" s="370" t="s">
        <v>52</v>
      </c>
      <c r="CA14" s="370" t="s">
        <v>76</v>
      </c>
      <c r="CB14" s="370" t="s">
        <v>77</v>
      </c>
      <c r="CC14" s="370" t="s">
        <v>78</v>
      </c>
      <c r="CD14" s="370" t="s">
        <v>68</v>
      </c>
      <c r="CE14" s="370" t="s">
        <v>323</v>
      </c>
      <c r="CF14" s="370" t="s">
        <v>324</v>
      </c>
      <c r="CG14" s="370" t="s">
        <v>69</v>
      </c>
      <c r="CH14" s="368" t="s">
        <v>42</v>
      </c>
      <c r="CI14" s="368" t="s">
        <v>45</v>
      </c>
      <c r="CJ14" s="368" t="s">
        <v>91</v>
      </c>
      <c r="CK14" s="368" t="s">
        <v>326</v>
      </c>
      <c r="CL14" s="368" t="s">
        <v>80</v>
      </c>
      <c r="CM14" s="368" t="s">
        <v>65</v>
      </c>
      <c r="CN14" s="368" t="s">
        <v>19</v>
      </c>
      <c r="CO14" s="368" t="s">
        <v>70</v>
      </c>
      <c r="CP14" s="368" t="s">
        <v>315</v>
      </c>
      <c r="CQ14" s="368" t="s">
        <v>19</v>
      </c>
      <c r="CR14" s="368" t="s">
        <v>70</v>
      </c>
      <c r="CS14" s="368" t="s">
        <v>298</v>
      </c>
      <c r="CT14" s="368" t="s">
        <v>66</v>
      </c>
      <c r="CU14" s="368" t="s">
        <v>92</v>
      </c>
      <c r="CV14" s="368" t="s">
        <v>327</v>
      </c>
      <c r="CW14" s="368" t="s">
        <v>328</v>
      </c>
      <c r="CX14" s="368" t="s">
        <v>67</v>
      </c>
      <c r="CY14" s="368" t="s">
        <v>73</v>
      </c>
      <c r="CZ14" s="368" t="s">
        <v>74</v>
      </c>
      <c r="DA14" s="368" t="s">
        <v>21</v>
      </c>
      <c r="DB14" s="368" t="s">
        <v>52</v>
      </c>
      <c r="DC14" s="368" t="s">
        <v>76</v>
      </c>
      <c r="DD14" s="368" t="s">
        <v>77</v>
      </c>
      <c r="DE14" s="368" t="s">
        <v>78</v>
      </c>
      <c r="DF14" s="368" t="s">
        <v>68</v>
      </c>
      <c r="DG14" s="368" t="s">
        <v>323</v>
      </c>
      <c r="DH14" s="368" t="s">
        <v>324</v>
      </c>
      <c r="DI14" s="368" t="s">
        <v>69</v>
      </c>
      <c r="DJ14" s="370" t="s">
        <v>42</v>
      </c>
      <c r="DK14" s="370" t="s">
        <v>45</v>
      </c>
      <c r="DL14" s="370" t="s">
        <v>91</v>
      </c>
      <c r="DM14" s="370" t="s">
        <v>326</v>
      </c>
      <c r="DN14" s="370" t="s">
        <v>80</v>
      </c>
      <c r="DO14" s="370" t="s">
        <v>65</v>
      </c>
      <c r="DP14" s="370" t="s">
        <v>19</v>
      </c>
      <c r="DQ14" s="370" t="s">
        <v>70</v>
      </c>
      <c r="DR14" s="370" t="s">
        <v>315</v>
      </c>
      <c r="DS14" s="370" t="s">
        <v>19</v>
      </c>
      <c r="DT14" s="370" t="s">
        <v>70</v>
      </c>
      <c r="DU14" s="370" t="s">
        <v>298</v>
      </c>
      <c r="DV14" s="370" t="s">
        <v>66</v>
      </c>
      <c r="DW14" s="370" t="s">
        <v>92</v>
      </c>
      <c r="DX14" s="370" t="s">
        <v>327</v>
      </c>
      <c r="DY14" s="370" t="s">
        <v>328</v>
      </c>
      <c r="DZ14" s="370" t="s">
        <v>67</v>
      </c>
      <c r="EA14" s="370" t="s">
        <v>73</v>
      </c>
      <c r="EB14" s="370" t="s">
        <v>74</v>
      </c>
      <c r="EC14" s="370" t="s">
        <v>21</v>
      </c>
      <c r="ED14" s="370" t="s">
        <v>52</v>
      </c>
      <c r="EE14" s="370" t="s">
        <v>76</v>
      </c>
      <c r="EF14" s="370" t="s">
        <v>77</v>
      </c>
      <c r="EG14" s="370" t="s">
        <v>78</v>
      </c>
      <c r="EH14" s="370" t="s">
        <v>68</v>
      </c>
      <c r="EI14" s="370" t="s">
        <v>323</v>
      </c>
      <c r="EJ14" s="370" t="s">
        <v>324</v>
      </c>
      <c r="EK14" s="370" t="s">
        <v>69</v>
      </c>
      <c r="EL14" s="368" t="s">
        <v>42</v>
      </c>
      <c r="EM14" s="368" t="s">
        <v>45</v>
      </c>
      <c r="EN14" s="368" t="s">
        <v>91</v>
      </c>
      <c r="EO14" s="368" t="s">
        <v>326</v>
      </c>
      <c r="EP14" s="368" t="s">
        <v>80</v>
      </c>
      <c r="EQ14" s="368" t="s">
        <v>65</v>
      </c>
      <c r="ER14" s="368" t="s">
        <v>19</v>
      </c>
      <c r="ES14" s="368" t="s">
        <v>70</v>
      </c>
      <c r="ET14" s="368" t="s">
        <v>315</v>
      </c>
      <c r="EU14" s="368" t="s">
        <v>19</v>
      </c>
      <c r="EV14" s="368" t="s">
        <v>70</v>
      </c>
      <c r="EW14" s="368" t="s">
        <v>298</v>
      </c>
      <c r="EX14" s="368" t="s">
        <v>66</v>
      </c>
      <c r="EY14" s="368" t="s">
        <v>92</v>
      </c>
      <c r="EZ14" s="368" t="s">
        <v>327</v>
      </c>
      <c r="FA14" s="368" t="s">
        <v>328</v>
      </c>
      <c r="FB14" s="368" t="s">
        <v>67</v>
      </c>
      <c r="FC14" s="368" t="s">
        <v>73</v>
      </c>
      <c r="FD14" s="368" t="s">
        <v>74</v>
      </c>
      <c r="FE14" s="368" t="s">
        <v>21</v>
      </c>
      <c r="FF14" s="368" t="s">
        <v>52</v>
      </c>
      <c r="FG14" s="368" t="s">
        <v>76</v>
      </c>
      <c r="FH14" s="368" t="s">
        <v>77</v>
      </c>
      <c r="FI14" s="368" t="s">
        <v>78</v>
      </c>
      <c r="FJ14" s="368" t="s">
        <v>68</v>
      </c>
      <c r="FK14" s="368" t="s">
        <v>323</v>
      </c>
      <c r="FL14" s="368" t="s">
        <v>324</v>
      </c>
      <c r="FM14" s="368" t="s">
        <v>69</v>
      </c>
      <c r="FN14" s="370" t="s">
        <v>42</v>
      </c>
      <c r="FO14" s="370" t="s">
        <v>45</v>
      </c>
      <c r="FP14" s="370" t="s">
        <v>91</v>
      </c>
      <c r="FQ14" s="370" t="s">
        <v>326</v>
      </c>
      <c r="FR14" s="370" t="s">
        <v>80</v>
      </c>
      <c r="FS14" s="370" t="s">
        <v>65</v>
      </c>
      <c r="FT14" s="370" t="s">
        <v>19</v>
      </c>
      <c r="FU14" s="370" t="s">
        <v>70</v>
      </c>
      <c r="FV14" s="370" t="s">
        <v>315</v>
      </c>
      <c r="FW14" s="370" t="s">
        <v>19</v>
      </c>
      <c r="FX14" s="370" t="s">
        <v>70</v>
      </c>
      <c r="FY14" s="370" t="s">
        <v>298</v>
      </c>
      <c r="FZ14" s="370" t="s">
        <v>66</v>
      </c>
      <c r="GA14" s="370" t="s">
        <v>92</v>
      </c>
      <c r="GB14" s="370" t="s">
        <v>327</v>
      </c>
      <c r="GC14" s="370" t="s">
        <v>328</v>
      </c>
      <c r="GD14" s="370" t="s">
        <v>67</v>
      </c>
      <c r="GE14" s="370" t="s">
        <v>73</v>
      </c>
      <c r="GF14" s="370" t="s">
        <v>74</v>
      </c>
      <c r="GG14" s="370" t="s">
        <v>21</v>
      </c>
      <c r="GH14" s="370" t="s">
        <v>52</v>
      </c>
      <c r="GI14" s="370" t="s">
        <v>76</v>
      </c>
      <c r="GJ14" s="370" t="s">
        <v>77</v>
      </c>
      <c r="GK14" s="370" t="s">
        <v>78</v>
      </c>
      <c r="GL14" s="370" t="s">
        <v>68</v>
      </c>
      <c r="GM14" s="370" t="s">
        <v>323</v>
      </c>
      <c r="GN14" s="370" t="s">
        <v>324</v>
      </c>
      <c r="GO14" s="370" t="s">
        <v>69</v>
      </c>
      <c r="GP14" s="368" t="s">
        <v>42</v>
      </c>
      <c r="GQ14" s="368" t="s">
        <v>45</v>
      </c>
      <c r="GR14" s="368" t="s">
        <v>91</v>
      </c>
      <c r="GS14" s="368" t="s">
        <v>326</v>
      </c>
      <c r="GT14" s="368" t="s">
        <v>80</v>
      </c>
      <c r="GU14" s="368" t="s">
        <v>65</v>
      </c>
      <c r="GV14" s="368" t="s">
        <v>19</v>
      </c>
      <c r="GW14" s="368" t="s">
        <v>70</v>
      </c>
      <c r="GX14" s="368" t="s">
        <v>315</v>
      </c>
      <c r="GY14" s="368" t="s">
        <v>19</v>
      </c>
      <c r="GZ14" s="368" t="s">
        <v>70</v>
      </c>
      <c r="HA14" s="368" t="s">
        <v>298</v>
      </c>
      <c r="HB14" s="368" t="s">
        <v>66</v>
      </c>
      <c r="HC14" s="368" t="s">
        <v>92</v>
      </c>
      <c r="HD14" s="368" t="s">
        <v>327</v>
      </c>
      <c r="HE14" s="368" t="s">
        <v>328</v>
      </c>
      <c r="HF14" s="368" t="s">
        <v>67</v>
      </c>
      <c r="HG14" s="368" t="s">
        <v>73</v>
      </c>
      <c r="HH14" s="368" t="s">
        <v>74</v>
      </c>
      <c r="HI14" s="368" t="s">
        <v>21</v>
      </c>
      <c r="HJ14" s="368" t="s">
        <v>52</v>
      </c>
      <c r="HK14" s="368" t="s">
        <v>76</v>
      </c>
      <c r="HL14" s="368" t="s">
        <v>77</v>
      </c>
      <c r="HM14" s="368" t="s">
        <v>78</v>
      </c>
      <c r="HN14" s="368" t="s">
        <v>68</v>
      </c>
      <c r="HO14" s="368" t="s">
        <v>323</v>
      </c>
      <c r="HP14" s="368" t="s">
        <v>324</v>
      </c>
      <c r="HQ14" s="368" t="s">
        <v>69</v>
      </c>
      <c r="HR14" s="370" t="s">
        <v>42</v>
      </c>
      <c r="HS14" s="370" t="s">
        <v>45</v>
      </c>
      <c r="HT14" s="370" t="s">
        <v>91</v>
      </c>
      <c r="HU14" s="370" t="s">
        <v>326</v>
      </c>
      <c r="HV14" s="370" t="s">
        <v>80</v>
      </c>
      <c r="HW14" s="370" t="s">
        <v>65</v>
      </c>
      <c r="HX14" s="370" t="s">
        <v>19</v>
      </c>
      <c r="HY14" s="370" t="s">
        <v>70</v>
      </c>
      <c r="HZ14" s="370" t="s">
        <v>315</v>
      </c>
      <c r="IA14" s="370" t="s">
        <v>19</v>
      </c>
      <c r="IB14" s="370" t="s">
        <v>70</v>
      </c>
      <c r="IC14" s="370" t="s">
        <v>298</v>
      </c>
      <c r="ID14" s="370" t="s">
        <v>66</v>
      </c>
      <c r="IE14" s="370" t="s">
        <v>92</v>
      </c>
      <c r="IF14" s="370" t="s">
        <v>327</v>
      </c>
      <c r="IG14" s="370" t="s">
        <v>328</v>
      </c>
      <c r="IH14" s="370" t="s">
        <v>67</v>
      </c>
      <c r="II14" s="370" t="s">
        <v>73</v>
      </c>
      <c r="IJ14" s="370" t="s">
        <v>74</v>
      </c>
      <c r="IK14" s="370" t="s">
        <v>21</v>
      </c>
      <c r="IL14" s="370" t="s">
        <v>52</v>
      </c>
      <c r="IM14" s="370" t="s">
        <v>76</v>
      </c>
      <c r="IN14" s="370" t="s">
        <v>77</v>
      </c>
      <c r="IO14" s="370" t="s">
        <v>78</v>
      </c>
      <c r="IP14" s="370" t="s">
        <v>68</v>
      </c>
      <c r="IQ14" s="370" t="s">
        <v>323</v>
      </c>
      <c r="IR14" s="370" t="s">
        <v>324</v>
      </c>
      <c r="IS14" s="370" t="s">
        <v>69</v>
      </c>
      <c r="IT14" s="368" t="s">
        <v>42</v>
      </c>
      <c r="IU14" s="368" t="s">
        <v>45</v>
      </c>
      <c r="IV14" s="368" t="s">
        <v>91</v>
      </c>
      <c r="IW14" s="368" t="s">
        <v>326</v>
      </c>
      <c r="IX14" s="368" t="s">
        <v>80</v>
      </c>
      <c r="IY14" s="368" t="s">
        <v>65</v>
      </c>
      <c r="IZ14" s="368" t="s">
        <v>19</v>
      </c>
      <c r="JA14" s="368" t="s">
        <v>70</v>
      </c>
      <c r="JB14" s="368" t="s">
        <v>315</v>
      </c>
      <c r="JC14" s="368" t="s">
        <v>19</v>
      </c>
      <c r="JD14" s="368" t="s">
        <v>70</v>
      </c>
      <c r="JE14" s="368" t="s">
        <v>298</v>
      </c>
      <c r="JF14" s="368" t="s">
        <v>66</v>
      </c>
      <c r="JG14" s="368" t="s">
        <v>92</v>
      </c>
      <c r="JH14" s="368" t="s">
        <v>327</v>
      </c>
      <c r="JI14" s="368" t="s">
        <v>328</v>
      </c>
      <c r="JJ14" s="368" t="s">
        <v>67</v>
      </c>
      <c r="JK14" s="368" t="s">
        <v>73</v>
      </c>
      <c r="JL14" s="368" t="s">
        <v>74</v>
      </c>
      <c r="JM14" s="368" t="s">
        <v>21</v>
      </c>
      <c r="JN14" s="368" t="s">
        <v>52</v>
      </c>
      <c r="JO14" s="368" t="s">
        <v>76</v>
      </c>
      <c r="JP14" s="368" t="s">
        <v>77</v>
      </c>
      <c r="JQ14" s="368" t="s">
        <v>78</v>
      </c>
      <c r="JR14" s="368" t="s">
        <v>68</v>
      </c>
      <c r="JS14" s="368" t="s">
        <v>323</v>
      </c>
      <c r="JT14" s="368" t="s">
        <v>324</v>
      </c>
      <c r="JU14" s="368" t="s">
        <v>69</v>
      </c>
      <c r="JV14" s="370" t="s">
        <v>42</v>
      </c>
      <c r="JW14" s="370" t="s">
        <v>45</v>
      </c>
      <c r="JX14" s="370" t="s">
        <v>91</v>
      </c>
      <c r="JY14" s="370" t="s">
        <v>326</v>
      </c>
      <c r="JZ14" s="370" t="s">
        <v>80</v>
      </c>
      <c r="KA14" s="370" t="s">
        <v>65</v>
      </c>
      <c r="KB14" s="370" t="s">
        <v>19</v>
      </c>
      <c r="KC14" s="370" t="s">
        <v>70</v>
      </c>
      <c r="KD14" s="370" t="s">
        <v>315</v>
      </c>
      <c r="KE14" s="370" t="s">
        <v>19</v>
      </c>
      <c r="KF14" s="370" t="s">
        <v>70</v>
      </c>
      <c r="KG14" s="370" t="s">
        <v>298</v>
      </c>
      <c r="KH14" s="370" t="s">
        <v>66</v>
      </c>
      <c r="KI14" s="370" t="s">
        <v>92</v>
      </c>
      <c r="KJ14" s="370" t="s">
        <v>327</v>
      </c>
      <c r="KK14" s="370" t="s">
        <v>328</v>
      </c>
      <c r="KL14" s="370" t="s">
        <v>67</v>
      </c>
      <c r="KM14" s="370" t="s">
        <v>73</v>
      </c>
      <c r="KN14" s="370" t="s">
        <v>74</v>
      </c>
      <c r="KO14" s="370" t="s">
        <v>21</v>
      </c>
      <c r="KP14" s="370" t="s">
        <v>52</v>
      </c>
      <c r="KQ14" s="370" t="s">
        <v>76</v>
      </c>
      <c r="KR14" s="370" t="s">
        <v>77</v>
      </c>
      <c r="KS14" s="370" t="s">
        <v>78</v>
      </c>
      <c r="KT14" s="370" t="s">
        <v>68</v>
      </c>
      <c r="KU14" s="370" t="s">
        <v>323</v>
      </c>
      <c r="KV14" s="370" t="s">
        <v>324</v>
      </c>
      <c r="KW14" s="370" t="s">
        <v>69</v>
      </c>
      <c r="KX14" s="368" t="s">
        <v>42</v>
      </c>
      <c r="KY14" s="368" t="s">
        <v>45</v>
      </c>
      <c r="KZ14" s="368" t="s">
        <v>91</v>
      </c>
      <c r="LA14" s="368" t="s">
        <v>326</v>
      </c>
      <c r="LB14" s="368" t="s">
        <v>80</v>
      </c>
      <c r="LC14" s="368" t="s">
        <v>65</v>
      </c>
      <c r="LD14" s="368" t="s">
        <v>19</v>
      </c>
      <c r="LE14" s="368" t="s">
        <v>70</v>
      </c>
      <c r="LF14" s="368" t="s">
        <v>315</v>
      </c>
      <c r="LG14" s="368" t="s">
        <v>19</v>
      </c>
      <c r="LH14" s="368" t="s">
        <v>70</v>
      </c>
      <c r="LI14" s="368" t="s">
        <v>298</v>
      </c>
      <c r="LJ14" s="368" t="s">
        <v>66</v>
      </c>
      <c r="LK14" s="368" t="s">
        <v>92</v>
      </c>
      <c r="LL14" s="368" t="s">
        <v>327</v>
      </c>
      <c r="LM14" s="368" t="s">
        <v>328</v>
      </c>
      <c r="LN14" s="368" t="s">
        <v>67</v>
      </c>
      <c r="LO14" s="368" t="s">
        <v>73</v>
      </c>
      <c r="LP14" s="368" t="s">
        <v>74</v>
      </c>
      <c r="LQ14" s="368" t="s">
        <v>21</v>
      </c>
      <c r="LR14" s="368" t="s">
        <v>52</v>
      </c>
      <c r="LS14" s="368" t="s">
        <v>76</v>
      </c>
      <c r="LT14" s="368" t="s">
        <v>77</v>
      </c>
      <c r="LU14" s="368" t="s">
        <v>78</v>
      </c>
      <c r="LV14" s="368" t="s">
        <v>68</v>
      </c>
      <c r="LW14" s="368" t="s">
        <v>323</v>
      </c>
      <c r="LX14" s="368" t="s">
        <v>324</v>
      </c>
      <c r="LY14" s="368" t="s">
        <v>69</v>
      </c>
      <c r="LZ14" s="370" t="s">
        <v>90</v>
      </c>
      <c r="MA14" s="370" t="s">
        <v>93</v>
      </c>
      <c r="MB14" s="370" t="s">
        <v>94</v>
      </c>
      <c r="MC14" s="370" t="s">
        <v>341</v>
      </c>
      <c r="MD14" s="370" t="s">
        <v>95</v>
      </c>
      <c r="ME14" s="370" t="s">
        <v>90</v>
      </c>
      <c r="MF14" s="370" t="s">
        <v>93</v>
      </c>
      <c r="MG14" s="370" t="s">
        <v>94</v>
      </c>
      <c r="MH14" s="370" t="s">
        <v>341</v>
      </c>
      <c r="MI14" s="370" t="s">
        <v>95</v>
      </c>
      <c r="MJ14" s="370" t="s">
        <v>90</v>
      </c>
      <c r="MK14" s="370" t="s">
        <v>93</v>
      </c>
      <c r="ML14" s="370" t="s">
        <v>94</v>
      </c>
      <c r="MM14" s="370" t="s">
        <v>341</v>
      </c>
      <c r="MN14" s="370" t="s">
        <v>95</v>
      </c>
      <c r="BSL14" s="366"/>
      <c r="BSM14" s="366"/>
      <c r="BSN14" s="366"/>
      <c r="BSO14" s="366"/>
      <c r="BSP14" s="366"/>
      <c r="BSQ14" s="366"/>
      <c r="BSR14" s="366"/>
      <c r="BSS14" s="366"/>
      <c r="BST14" s="366"/>
      <c r="BSU14" s="366"/>
      <c r="BSV14" s="366"/>
      <c r="BSW14" s="366"/>
      <c r="BSX14" s="366"/>
      <c r="BSY14" s="366"/>
      <c r="BSZ14" s="366"/>
      <c r="BTA14" s="366"/>
      <c r="BTB14" s="366"/>
      <c r="BTC14" s="366"/>
      <c r="BTD14" s="366"/>
      <c r="BTE14" s="366"/>
      <c r="BTF14" s="366"/>
      <c r="BTG14" s="366"/>
      <c r="BTH14" s="366"/>
      <c r="BTI14" s="366"/>
      <c r="BTJ14" s="366"/>
      <c r="BTK14" s="366"/>
      <c r="BTL14" s="366"/>
      <c r="BTM14" s="366"/>
      <c r="BTN14" s="366"/>
    </row>
    <row r="15" spans="1:1898" ht="14.25" customHeight="1" x14ac:dyDescent="0.25">
      <c r="A15" s="367"/>
      <c r="B15" s="523" t="s">
        <v>96</v>
      </c>
      <c r="C15" s="524"/>
      <c r="D15" s="524"/>
      <c r="E15" s="524"/>
      <c r="F15" s="524"/>
      <c r="G15" s="524"/>
      <c r="H15" s="524"/>
      <c r="I15" s="525"/>
      <c r="J15" s="517"/>
      <c r="K15" s="407" t="s">
        <v>17</v>
      </c>
      <c r="L15" s="517"/>
      <c r="M15" s="517"/>
      <c r="N15" s="407"/>
      <c r="O15" s="523" t="s">
        <v>96</v>
      </c>
      <c r="P15" s="524"/>
      <c r="Q15" s="524"/>
      <c r="R15" s="524"/>
      <c r="S15" s="524"/>
      <c r="T15" s="525"/>
      <c r="U15" s="523" t="s">
        <v>97</v>
      </c>
      <c r="V15" s="524"/>
      <c r="W15" s="524"/>
      <c r="X15" s="524"/>
      <c r="Y15" s="525"/>
      <c r="Z15" s="523" t="s">
        <v>96</v>
      </c>
      <c r="AA15" s="524"/>
      <c r="AB15" s="524"/>
      <c r="AC15" s="525"/>
      <c r="AD15" s="526" t="s">
        <v>96</v>
      </c>
      <c r="AE15" s="527"/>
      <c r="AF15" s="527"/>
      <c r="AG15" s="527"/>
      <c r="AH15" s="527"/>
      <c r="AI15" s="527"/>
      <c r="AJ15" s="527"/>
      <c r="AK15" s="528"/>
      <c r="AL15" s="529"/>
      <c r="AM15" s="408" t="s">
        <v>17</v>
      </c>
      <c r="AN15" s="408"/>
      <c r="AO15" s="408"/>
      <c r="AP15" s="408"/>
      <c r="AQ15" s="526" t="s">
        <v>96</v>
      </c>
      <c r="AR15" s="527"/>
      <c r="AS15" s="527"/>
      <c r="AT15" s="527"/>
      <c r="AU15" s="527"/>
      <c r="AV15" s="528"/>
      <c r="AW15" s="526" t="s">
        <v>97</v>
      </c>
      <c r="AX15" s="527"/>
      <c r="AY15" s="527"/>
      <c r="AZ15" s="527"/>
      <c r="BA15" s="528"/>
      <c r="BB15" s="526" t="s">
        <v>96</v>
      </c>
      <c r="BC15" s="527"/>
      <c r="BD15" s="527"/>
      <c r="BE15" s="528"/>
      <c r="BF15" s="523" t="s">
        <v>96</v>
      </c>
      <c r="BG15" s="524"/>
      <c r="BH15" s="524"/>
      <c r="BI15" s="524"/>
      <c r="BJ15" s="524"/>
      <c r="BK15" s="524"/>
      <c r="BL15" s="524"/>
      <c r="BM15" s="525"/>
      <c r="BN15" s="517"/>
      <c r="BO15" s="407" t="s">
        <v>17</v>
      </c>
      <c r="BP15" s="407"/>
      <c r="BQ15" s="407"/>
      <c r="BR15" s="407"/>
      <c r="BS15" s="523" t="s">
        <v>96</v>
      </c>
      <c r="BT15" s="524"/>
      <c r="BU15" s="524"/>
      <c r="BV15" s="524"/>
      <c r="BW15" s="524"/>
      <c r="BX15" s="525"/>
      <c r="BY15" s="523" t="s">
        <v>97</v>
      </c>
      <c r="BZ15" s="524"/>
      <c r="CA15" s="524"/>
      <c r="CB15" s="524"/>
      <c r="CC15" s="525"/>
      <c r="CD15" s="523" t="s">
        <v>96</v>
      </c>
      <c r="CE15" s="524"/>
      <c r="CF15" s="524"/>
      <c r="CG15" s="525"/>
      <c r="CH15" s="526" t="s">
        <v>96</v>
      </c>
      <c r="CI15" s="527"/>
      <c r="CJ15" s="527"/>
      <c r="CK15" s="527"/>
      <c r="CL15" s="527"/>
      <c r="CM15" s="527"/>
      <c r="CN15" s="527"/>
      <c r="CO15" s="528"/>
      <c r="CP15" s="529"/>
      <c r="CQ15" s="408" t="s">
        <v>17</v>
      </c>
      <c r="CR15" s="408"/>
      <c r="CS15" s="408"/>
      <c r="CT15" s="408"/>
      <c r="CU15" s="526" t="s">
        <v>96</v>
      </c>
      <c r="CV15" s="527"/>
      <c r="CW15" s="527"/>
      <c r="CX15" s="527"/>
      <c r="CY15" s="527"/>
      <c r="CZ15" s="528"/>
      <c r="DA15" s="526" t="s">
        <v>97</v>
      </c>
      <c r="DB15" s="527"/>
      <c r="DC15" s="527"/>
      <c r="DD15" s="527"/>
      <c r="DE15" s="528"/>
      <c r="DF15" s="526" t="s">
        <v>96</v>
      </c>
      <c r="DG15" s="527"/>
      <c r="DH15" s="527"/>
      <c r="DI15" s="528"/>
      <c r="DJ15" s="523" t="s">
        <v>96</v>
      </c>
      <c r="DK15" s="524"/>
      <c r="DL15" s="524"/>
      <c r="DM15" s="524"/>
      <c r="DN15" s="524"/>
      <c r="DO15" s="524"/>
      <c r="DP15" s="524"/>
      <c r="DQ15" s="525"/>
      <c r="DR15" s="517"/>
      <c r="DS15" s="407" t="s">
        <v>17</v>
      </c>
      <c r="DT15" s="407"/>
      <c r="DU15" s="407"/>
      <c r="DV15" s="407"/>
      <c r="DW15" s="523" t="s">
        <v>96</v>
      </c>
      <c r="DX15" s="524"/>
      <c r="DY15" s="524"/>
      <c r="DZ15" s="524"/>
      <c r="EA15" s="524"/>
      <c r="EB15" s="525"/>
      <c r="EC15" s="523" t="s">
        <v>97</v>
      </c>
      <c r="ED15" s="524"/>
      <c r="EE15" s="524"/>
      <c r="EF15" s="524"/>
      <c r="EG15" s="525"/>
      <c r="EH15" s="523" t="s">
        <v>96</v>
      </c>
      <c r="EI15" s="524"/>
      <c r="EJ15" s="524"/>
      <c r="EK15" s="525"/>
      <c r="EL15" s="526" t="s">
        <v>96</v>
      </c>
      <c r="EM15" s="527"/>
      <c r="EN15" s="527"/>
      <c r="EO15" s="527"/>
      <c r="EP15" s="527"/>
      <c r="EQ15" s="527"/>
      <c r="ER15" s="527"/>
      <c r="ES15" s="528"/>
      <c r="ET15" s="529"/>
      <c r="EU15" s="408" t="s">
        <v>17</v>
      </c>
      <c r="EV15" s="408"/>
      <c r="EW15" s="408"/>
      <c r="EX15" s="408"/>
      <c r="EY15" s="526" t="s">
        <v>96</v>
      </c>
      <c r="EZ15" s="527"/>
      <c r="FA15" s="527"/>
      <c r="FB15" s="527"/>
      <c r="FC15" s="527"/>
      <c r="FD15" s="528"/>
      <c r="FE15" s="526" t="s">
        <v>97</v>
      </c>
      <c r="FF15" s="527"/>
      <c r="FG15" s="527"/>
      <c r="FH15" s="527"/>
      <c r="FI15" s="528"/>
      <c r="FJ15" s="526" t="s">
        <v>96</v>
      </c>
      <c r="FK15" s="527"/>
      <c r="FL15" s="527"/>
      <c r="FM15" s="528"/>
      <c r="FN15" s="523" t="s">
        <v>96</v>
      </c>
      <c r="FO15" s="524"/>
      <c r="FP15" s="524"/>
      <c r="FQ15" s="524"/>
      <c r="FR15" s="524"/>
      <c r="FS15" s="524"/>
      <c r="FT15" s="524"/>
      <c r="FU15" s="525"/>
      <c r="FV15" s="517"/>
      <c r="FW15" s="407" t="s">
        <v>17</v>
      </c>
      <c r="FX15" s="407"/>
      <c r="FY15" s="407"/>
      <c r="FZ15" s="407"/>
      <c r="GA15" s="523" t="s">
        <v>96</v>
      </c>
      <c r="GB15" s="524"/>
      <c r="GC15" s="524"/>
      <c r="GD15" s="524"/>
      <c r="GE15" s="524"/>
      <c r="GF15" s="525"/>
      <c r="GG15" s="523" t="s">
        <v>97</v>
      </c>
      <c r="GH15" s="524"/>
      <c r="GI15" s="524"/>
      <c r="GJ15" s="524"/>
      <c r="GK15" s="525"/>
      <c r="GL15" s="523" t="s">
        <v>96</v>
      </c>
      <c r="GM15" s="524"/>
      <c r="GN15" s="524"/>
      <c r="GO15" s="525"/>
      <c r="GP15" s="526" t="s">
        <v>96</v>
      </c>
      <c r="GQ15" s="527"/>
      <c r="GR15" s="527"/>
      <c r="GS15" s="527"/>
      <c r="GT15" s="527"/>
      <c r="GU15" s="527"/>
      <c r="GV15" s="527"/>
      <c r="GW15" s="528"/>
      <c r="GX15" s="529"/>
      <c r="GY15" s="408" t="s">
        <v>17</v>
      </c>
      <c r="GZ15" s="408"/>
      <c r="HA15" s="408"/>
      <c r="HB15" s="408"/>
      <c r="HC15" s="526" t="s">
        <v>96</v>
      </c>
      <c r="HD15" s="527"/>
      <c r="HE15" s="527"/>
      <c r="HF15" s="527"/>
      <c r="HG15" s="527"/>
      <c r="HH15" s="528"/>
      <c r="HI15" s="526" t="s">
        <v>97</v>
      </c>
      <c r="HJ15" s="527"/>
      <c r="HK15" s="527"/>
      <c r="HL15" s="527"/>
      <c r="HM15" s="528"/>
      <c r="HN15" s="526" t="s">
        <v>96</v>
      </c>
      <c r="HO15" s="527"/>
      <c r="HP15" s="527"/>
      <c r="HQ15" s="528"/>
      <c r="HR15" s="523" t="s">
        <v>96</v>
      </c>
      <c r="HS15" s="524"/>
      <c r="HT15" s="524"/>
      <c r="HU15" s="524"/>
      <c r="HV15" s="524"/>
      <c r="HW15" s="524"/>
      <c r="HX15" s="524"/>
      <c r="HY15" s="525"/>
      <c r="HZ15" s="517"/>
      <c r="IA15" s="407" t="s">
        <v>17</v>
      </c>
      <c r="IB15" s="407"/>
      <c r="IC15" s="407"/>
      <c r="ID15" s="407"/>
      <c r="IE15" s="523" t="s">
        <v>96</v>
      </c>
      <c r="IF15" s="524"/>
      <c r="IG15" s="524"/>
      <c r="IH15" s="524"/>
      <c r="II15" s="524"/>
      <c r="IJ15" s="525"/>
      <c r="IK15" s="523" t="s">
        <v>97</v>
      </c>
      <c r="IL15" s="524"/>
      <c r="IM15" s="524"/>
      <c r="IN15" s="524"/>
      <c r="IO15" s="525"/>
      <c r="IP15" s="523" t="s">
        <v>96</v>
      </c>
      <c r="IQ15" s="524"/>
      <c r="IR15" s="524"/>
      <c r="IS15" s="525"/>
      <c r="IT15" s="526" t="s">
        <v>96</v>
      </c>
      <c r="IU15" s="527"/>
      <c r="IV15" s="527"/>
      <c r="IW15" s="527"/>
      <c r="IX15" s="527"/>
      <c r="IY15" s="527"/>
      <c r="IZ15" s="527"/>
      <c r="JA15" s="528"/>
      <c r="JB15" s="529"/>
      <c r="JC15" s="408" t="s">
        <v>17</v>
      </c>
      <c r="JD15" s="408"/>
      <c r="JE15" s="408"/>
      <c r="JF15" s="408"/>
      <c r="JG15" s="526" t="s">
        <v>96</v>
      </c>
      <c r="JH15" s="527"/>
      <c r="JI15" s="527"/>
      <c r="JJ15" s="527"/>
      <c r="JK15" s="527"/>
      <c r="JL15" s="528"/>
      <c r="JM15" s="526" t="s">
        <v>97</v>
      </c>
      <c r="JN15" s="527"/>
      <c r="JO15" s="527"/>
      <c r="JP15" s="527"/>
      <c r="JQ15" s="528"/>
      <c r="JR15" s="526" t="s">
        <v>96</v>
      </c>
      <c r="JS15" s="527"/>
      <c r="JT15" s="527"/>
      <c r="JU15" s="528"/>
      <c r="JV15" s="523" t="s">
        <v>96</v>
      </c>
      <c r="JW15" s="524"/>
      <c r="JX15" s="524"/>
      <c r="JY15" s="524"/>
      <c r="JZ15" s="524"/>
      <c r="KA15" s="524"/>
      <c r="KB15" s="524"/>
      <c r="KC15" s="525"/>
      <c r="KD15" s="517"/>
      <c r="KE15" s="407" t="s">
        <v>17</v>
      </c>
      <c r="KF15" s="407"/>
      <c r="KG15" s="407"/>
      <c r="KH15" s="407"/>
      <c r="KI15" s="523" t="s">
        <v>96</v>
      </c>
      <c r="KJ15" s="524"/>
      <c r="KK15" s="524"/>
      <c r="KL15" s="524"/>
      <c r="KM15" s="524"/>
      <c r="KN15" s="525"/>
      <c r="KO15" s="523" t="s">
        <v>97</v>
      </c>
      <c r="KP15" s="524"/>
      <c r="KQ15" s="524"/>
      <c r="KR15" s="524"/>
      <c r="KS15" s="525"/>
      <c r="KT15" s="523" t="s">
        <v>96</v>
      </c>
      <c r="KU15" s="524"/>
      <c r="KV15" s="524"/>
      <c r="KW15" s="525"/>
      <c r="KX15" s="526" t="s">
        <v>96</v>
      </c>
      <c r="KY15" s="527"/>
      <c r="KZ15" s="527"/>
      <c r="LA15" s="527"/>
      <c r="LB15" s="527"/>
      <c r="LC15" s="527"/>
      <c r="LD15" s="527"/>
      <c r="LE15" s="528"/>
      <c r="LF15" s="529"/>
      <c r="LG15" s="408" t="s">
        <v>17</v>
      </c>
      <c r="LH15" s="408"/>
      <c r="LI15" s="408"/>
      <c r="LJ15" s="408"/>
      <c r="LK15" s="526" t="s">
        <v>96</v>
      </c>
      <c r="LL15" s="527"/>
      <c r="LM15" s="527"/>
      <c r="LN15" s="527"/>
      <c r="LO15" s="527"/>
      <c r="LP15" s="528"/>
      <c r="LQ15" s="526" t="s">
        <v>97</v>
      </c>
      <c r="LR15" s="527"/>
      <c r="LS15" s="527"/>
      <c r="LT15" s="527"/>
      <c r="LU15" s="528"/>
      <c r="LV15" s="526" t="s">
        <v>96</v>
      </c>
      <c r="LW15" s="527"/>
      <c r="LX15" s="527"/>
      <c r="LY15" s="528"/>
      <c r="LZ15" s="530"/>
      <c r="MA15" s="530"/>
      <c r="MB15" s="530"/>
      <c r="MC15" s="530"/>
      <c r="MD15" s="530"/>
      <c r="ME15" s="530"/>
      <c r="MF15" s="530"/>
      <c r="MG15" s="530"/>
      <c r="MH15" s="530"/>
      <c r="MI15" s="530"/>
      <c r="MJ15" s="530"/>
      <c r="MK15" s="530"/>
      <c r="ML15" s="530"/>
      <c r="MM15" s="530"/>
      <c r="MN15" s="530"/>
      <c r="BSL15" s="366"/>
      <c r="BSM15" s="366"/>
      <c r="BSN15" s="366"/>
      <c r="BSO15" s="366"/>
      <c r="BSP15" s="366"/>
      <c r="BSQ15" s="366"/>
      <c r="BSR15" s="366"/>
      <c r="BSS15" s="366"/>
      <c r="BST15" s="366"/>
      <c r="BSU15" s="366"/>
      <c r="BSV15" s="366"/>
      <c r="BSW15" s="366"/>
      <c r="BSX15" s="366"/>
      <c r="BSY15" s="366"/>
      <c r="BSZ15" s="366"/>
      <c r="BTA15" s="366"/>
      <c r="BTB15" s="366"/>
      <c r="BTC15" s="366"/>
      <c r="BTD15" s="366"/>
      <c r="BTE15" s="366"/>
      <c r="BTF15" s="366"/>
      <c r="BTG15" s="366"/>
      <c r="BTH15" s="366"/>
      <c r="BTI15" s="366"/>
      <c r="BTJ15" s="366"/>
      <c r="BTK15" s="366"/>
      <c r="BTL15" s="366"/>
      <c r="BTM15" s="366"/>
      <c r="BTN15" s="366"/>
      <c r="BTO15" s="366"/>
      <c r="BTP15" s="366"/>
      <c r="BTQ15" s="366"/>
      <c r="BTR15" s="366"/>
      <c r="BTS15" s="366"/>
      <c r="BTT15" s="366"/>
      <c r="BTU15" s="366"/>
      <c r="BTV15" s="366"/>
      <c r="BTW15" s="366"/>
      <c r="BTX15" s="366"/>
      <c r="BTY15" s="366"/>
      <c r="BTZ15" s="366"/>
    </row>
    <row r="16" spans="1:1898" s="401" customFormat="1" x14ac:dyDescent="0.25">
      <c r="A16" s="375" t="s">
        <v>88</v>
      </c>
      <c r="B16" s="406" t="s">
        <v>98</v>
      </c>
      <c r="C16" s="406"/>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9" t="s">
        <v>285</v>
      </c>
      <c r="AE16" s="379"/>
      <c r="AF16" s="379"/>
      <c r="AG16" s="379"/>
      <c r="AH16" s="379"/>
      <c r="AI16" s="379"/>
      <c r="AJ16" s="379"/>
      <c r="AK16" s="379"/>
      <c r="AL16" s="379"/>
      <c r="AM16" s="379"/>
      <c r="AN16" s="379"/>
      <c r="AO16" s="379"/>
      <c r="AP16" s="379"/>
      <c r="AQ16" s="379"/>
      <c r="AR16" s="379"/>
      <c r="AS16" s="379"/>
      <c r="AT16" s="379"/>
      <c r="AU16" s="379"/>
      <c r="AV16" s="379"/>
      <c r="AW16" s="398"/>
      <c r="AX16" s="399"/>
      <c r="AY16" s="379"/>
      <c r="AZ16" s="379"/>
      <c r="BA16" s="379"/>
      <c r="BB16" s="379"/>
      <c r="BC16" s="379"/>
      <c r="BD16" s="379"/>
      <c r="BE16" s="379"/>
      <c r="BF16" s="378" t="s">
        <v>99</v>
      </c>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9" t="s">
        <v>100</v>
      </c>
      <c r="CI16" s="379"/>
      <c r="CJ16" s="379"/>
      <c r="CK16" s="379"/>
      <c r="CL16" s="379"/>
      <c r="CM16" s="379"/>
      <c r="CN16" s="379"/>
      <c r="CO16" s="379"/>
      <c r="CP16" s="379"/>
      <c r="CQ16" s="379"/>
      <c r="CR16" s="379"/>
      <c r="CS16" s="379"/>
      <c r="CT16" s="379"/>
      <c r="CU16" s="379"/>
      <c r="CV16" s="379"/>
      <c r="CW16" s="379"/>
      <c r="CX16" s="379"/>
      <c r="CY16" s="379"/>
      <c r="CZ16" s="379"/>
      <c r="DA16" s="379"/>
      <c r="DB16" s="398"/>
      <c r="DC16" s="399"/>
      <c r="DD16" s="379"/>
      <c r="DE16" s="379"/>
      <c r="DF16" s="379"/>
      <c r="DG16" s="379"/>
      <c r="DH16" s="379"/>
      <c r="DI16" s="379"/>
      <c r="DJ16" s="378" t="s">
        <v>101</v>
      </c>
      <c r="DK16" s="378"/>
      <c r="DL16" s="378"/>
      <c r="DM16" s="378"/>
      <c r="DN16" s="378"/>
      <c r="DO16" s="378"/>
      <c r="DP16" s="378"/>
      <c r="DQ16" s="378"/>
      <c r="DR16" s="378"/>
      <c r="DS16" s="378"/>
      <c r="DT16" s="378"/>
      <c r="DU16" s="378"/>
      <c r="DV16" s="378"/>
      <c r="DW16" s="378"/>
      <c r="DX16" s="378"/>
      <c r="DY16" s="378"/>
      <c r="DZ16" s="378"/>
      <c r="EA16" s="378"/>
      <c r="EB16" s="378"/>
      <c r="EC16" s="378"/>
      <c r="ED16" s="378"/>
      <c r="EE16" s="378"/>
      <c r="EF16" s="378"/>
      <c r="EG16" s="378"/>
      <c r="EH16" s="378"/>
      <c r="EI16" s="378"/>
      <c r="EJ16" s="378"/>
      <c r="EK16" s="378"/>
      <c r="EL16" s="379" t="s">
        <v>102</v>
      </c>
      <c r="EM16" s="379"/>
      <c r="EN16" s="379"/>
      <c r="EO16" s="379"/>
      <c r="EP16" s="379"/>
      <c r="EQ16" s="379"/>
      <c r="ER16" s="379"/>
      <c r="ES16" s="379"/>
      <c r="ET16" s="379"/>
      <c r="EU16" s="379"/>
      <c r="EV16" s="379"/>
      <c r="EW16" s="379"/>
      <c r="EX16" s="379"/>
      <c r="EY16" s="379"/>
      <c r="EZ16" s="379"/>
      <c r="FA16" s="379"/>
      <c r="FB16" s="379"/>
      <c r="FC16" s="379"/>
      <c r="FD16" s="379"/>
      <c r="FE16" s="379"/>
      <c r="FF16" s="398"/>
      <c r="FG16" s="399"/>
      <c r="FH16" s="379"/>
      <c r="FI16" s="379"/>
      <c r="FJ16" s="379"/>
      <c r="FK16" s="379"/>
      <c r="FL16" s="379"/>
      <c r="FM16" s="379"/>
      <c r="FN16" s="406" t="s">
        <v>122</v>
      </c>
      <c r="FO16" s="406"/>
      <c r="FP16" s="378"/>
      <c r="FQ16" s="378"/>
      <c r="FR16" s="378"/>
      <c r="FS16" s="378"/>
      <c r="FT16" s="378"/>
      <c r="FU16" s="378"/>
      <c r="FV16" s="378"/>
      <c r="FW16" s="378"/>
      <c r="FX16" s="378"/>
      <c r="FY16" s="378"/>
      <c r="FZ16" s="378"/>
      <c r="GA16" s="378"/>
      <c r="GB16" s="378"/>
      <c r="GC16" s="378"/>
      <c r="GD16" s="378"/>
      <c r="GE16" s="378"/>
      <c r="GF16" s="378"/>
      <c r="GG16" s="378"/>
      <c r="GH16" s="378"/>
      <c r="GI16" s="378"/>
      <c r="GJ16" s="378"/>
      <c r="GK16" s="378"/>
      <c r="GL16" s="378"/>
      <c r="GM16" s="378"/>
      <c r="GN16" s="378"/>
      <c r="GO16" s="378"/>
      <c r="GP16" s="379" t="s">
        <v>121</v>
      </c>
      <c r="GQ16" s="379"/>
      <c r="GR16" s="379"/>
      <c r="GS16" s="379"/>
      <c r="GT16" s="379"/>
      <c r="GU16" s="379"/>
      <c r="GV16" s="379"/>
      <c r="GW16" s="379"/>
      <c r="GX16" s="379"/>
      <c r="GY16" s="379"/>
      <c r="GZ16" s="379"/>
      <c r="HA16" s="379"/>
      <c r="HB16" s="379"/>
      <c r="HC16" s="379"/>
      <c r="HD16" s="379"/>
      <c r="HE16" s="379"/>
      <c r="HF16" s="379"/>
      <c r="HG16" s="379"/>
      <c r="HH16" s="379"/>
      <c r="HI16" s="398"/>
      <c r="HJ16" s="399"/>
      <c r="HK16" s="379"/>
      <c r="HL16" s="379"/>
      <c r="HM16" s="379"/>
      <c r="HN16" s="379"/>
      <c r="HO16" s="379"/>
      <c r="HP16" s="379"/>
      <c r="HQ16" s="379"/>
      <c r="HR16" s="378" t="s">
        <v>120</v>
      </c>
      <c r="HS16" s="378"/>
      <c r="HT16" s="378"/>
      <c r="HU16" s="378"/>
      <c r="HV16" s="378"/>
      <c r="HW16" s="378"/>
      <c r="HX16" s="378"/>
      <c r="HY16" s="378"/>
      <c r="HZ16" s="378"/>
      <c r="IA16" s="378"/>
      <c r="IB16" s="378"/>
      <c r="IC16" s="378"/>
      <c r="ID16" s="378"/>
      <c r="IE16" s="378"/>
      <c r="IF16" s="378"/>
      <c r="IG16" s="378"/>
      <c r="IH16" s="378"/>
      <c r="II16" s="378"/>
      <c r="IJ16" s="378"/>
      <c r="IK16" s="378"/>
      <c r="IL16" s="378"/>
      <c r="IM16" s="378"/>
      <c r="IN16" s="378"/>
      <c r="IO16" s="378"/>
      <c r="IP16" s="378"/>
      <c r="IQ16" s="378"/>
      <c r="IR16" s="378"/>
      <c r="IS16" s="378"/>
      <c r="IT16" s="379" t="s">
        <v>119</v>
      </c>
      <c r="IU16" s="379"/>
      <c r="IV16" s="379"/>
      <c r="IW16" s="379"/>
      <c r="IX16" s="379"/>
      <c r="IY16" s="379"/>
      <c r="IZ16" s="379"/>
      <c r="JA16" s="379"/>
      <c r="JB16" s="379"/>
      <c r="JC16" s="379"/>
      <c r="JD16" s="379"/>
      <c r="JE16" s="379"/>
      <c r="JF16" s="379"/>
      <c r="JG16" s="379"/>
      <c r="JH16" s="379"/>
      <c r="JI16" s="379"/>
      <c r="JJ16" s="379"/>
      <c r="JK16" s="379"/>
      <c r="JL16" s="379"/>
      <c r="JM16" s="379"/>
      <c r="JN16" s="398"/>
      <c r="JO16" s="399"/>
      <c r="JP16" s="379"/>
      <c r="JQ16" s="379"/>
      <c r="JR16" s="379"/>
      <c r="JS16" s="379"/>
      <c r="JT16" s="379"/>
      <c r="JU16" s="379"/>
      <c r="JV16" s="378" t="s">
        <v>118</v>
      </c>
      <c r="JW16" s="378"/>
      <c r="JX16" s="378"/>
      <c r="JY16" s="378"/>
      <c r="JZ16" s="378"/>
      <c r="KA16" s="378"/>
      <c r="KB16" s="378"/>
      <c r="KC16" s="378"/>
      <c r="KD16" s="378"/>
      <c r="KE16" s="378"/>
      <c r="KF16" s="378"/>
      <c r="KG16" s="378"/>
      <c r="KH16" s="378"/>
      <c r="KI16" s="378"/>
      <c r="KJ16" s="378"/>
      <c r="KK16" s="378"/>
      <c r="KL16" s="378"/>
      <c r="KM16" s="378"/>
      <c r="KN16" s="378"/>
      <c r="KO16" s="378"/>
      <c r="KP16" s="378"/>
      <c r="KQ16" s="378"/>
      <c r="KR16" s="378"/>
      <c r="KS16" s="378"/>
      <c r="KT16" s="378"/>
      <c r="KU16" s="378"/>
      <c r="KV16" s="378"/>
      <c r="KW16" s="378"/>
      <c r="KX16" s="379" t="s">
        <v>117</v>
      </c>
      <c r="KY16" s="379"/>
      <c r="KZ16" s="379"/>
      <c r="LA16" s="379"/>
      <c r="LB16" s="379"/>
      <c r="LC16" s="379"/>
      <c r="LD16" s="379"/>
      <c r="LE16" s="379"/>
      <c r="LF16" s="379"/>
      <c r="LG16" s="379"/>
      <c r="LH16" s="379"/>
      <c r="LI16" s="379"/>
      <c r="LJ16" s="379"/>
      <c r="LK16" s="379"/>
      <c r="LL16" s="379"/>
      <c r="LM16" s="379"/>
      <c r="LN16" s="379"/>
      <c r="LO16" s="379"/>
      <c r="LP16" s="379"/>
      <c r="LQ16" s="379"/>
      <c r="LR16" s="398"/>
      <c r="LS16" s="399"/>
      <c r="LT16" s="379"/>
      <c r="LU16" s="379"/>
      <c r="LV16" s="379"/>
      <c r="LW16" s="379"/>
      <c r="LX16" s="379"/>
      <c r="LY16" s="379"/>
      <c r="LZ16" s="400" t="s">
        <v>4</v>
      </c>
      <c r="MA16" s="378"/>
      <c r="MB16" s="378"/>
      <c r="MC16" s="378"/>
      <c r="MD16" s="378"/>
      <c r="ME16" s="400" t="s">
        <v>26</v>
      </c>
      <c r="MF16" s="378"/>
      <c r="MG16" s="378"/>
      <c r="MH16" s="378"/>
      <c r="MI16" s="378"/>
      <c r="MJ16" s="400" t="s">
        <v>123</v>
      </c>
      <c r="MK16" s="378"/>
      <c r="ML16" s="378"/>
      <c r="MM16" s="378"/>
      <c r="MN16" s="378"/>
      <c r="MO16" s="366"/>
      <c r="MP16" s="366"/>
      <c r="MQ16" s="366"/>
      <c r="MR16" s="366"/>
      <c r="MS16" s="366"/>
      <c r="MT16" s="366"/>
      <c r="MU16" s="366"/>
      <c r="MV16" s="366"/>
      <c r="MW16" s="366"/>
      <c r="MX16" s="366"/>
      <c r="MY16" s="366"/>
      <c r="MZ16" s="366"/>
      <c r="NA16" s="366"/>
      <c r="NB16" s="366"/>
      <c r="NC16" s="366"/>
      <c r="ND16" s="366"/>
      <c r="NE16" s="366"/>
      <c r="NF16" s="366"/>
      <c r="NG16" s="366"/>
      <c r="NH16" s="366"/>
      <c r="NI16" s="366"/>
      <c r="NJ16" s="366"/>
      <c r="NK16" s="366"/>
      <c r="NL16" s="366"/>
      <c r="NM16" s="366"/>
      <c r="NN16" s="366"/>
      <c r="NO16" s="366"/>
      <c r="NP16" s="366"/>
      <c r="NQ16" s="366"/>
      <c r="NR16" s="366"/>
      <c r="NS16" s="366"/>
      <c r="NT16" s="366"/>
      <c r="NU16" s="366"/>
      <c r="NV16" s="366"/>
      <c r="NW16" s="366"/>
      <c r="NX16" s="366"/>
      <c r="NY16" s="366"/>
      <c r="NZ16" s="366"/>
      <c r="OA16" s="366"/>
      <c r="OB16" s="366"/>
      <c r="OC16" s="366"/>
      <c r="OD16" s="366"/>
      <c r="OE16" s="366"/>
      <c r="OF16" s="366"/>
      <c r="OG16" s="366"/>
      <c r="OH16" s="366"/>
      <c r="OI16" s="366"/>
      <c r="OJ16" s="366"/>
      <c r="OK16" s="366"/>
      <c r="OL16" s="366"/>
      <c r="OM16" s="366"/>
      <c r="ON16" s="366"/>
      <c r="OO16" s="366"/>
      <c r="OP16" s="366"/>
      <c r="OQ16" s="366"/>
      <c r="OR16" s="366"/>
      <c r="OS16" s="366"/>
      <c r="OT16" s="366"/>
      <c r="OU16" s="366"/>
      <c r="OV16" s="366"/>
      <c r="OW16" s="366"/>
      <c r="OX16" s="366"/>
      <c r="OY16" s="366"/>
      <c r="OZ16" s="366"/>
      <c r="PA16" s="366"/>
      <c r="PB16" s="366"/>
      <c r="PC16" s="366"/>
      <c r="PD16" s="366"/>
      <c r="PE16" s="366"/>
      <c r="PF16" s="366"/>
      <c r="PG16" s="366"/>
      <c r="PH16" s="366"/>
      <c r="PI16" s="366"/>
      <c r="PJ16" s="366"/>
      <c r="PK16" s="366"/>
      <c r="PL16" s="366"/>
      <c r="PM16" s="366"/>
      <c r="PN16" s="366"/>
      <c r="PO16" s="366"/>
      <c r="PP16" s="366"/>
      <c r="PQ16" s="366"/>
      <c r="PR16" s="366"/>
      <c r="PS16" s="366"/>
      <c r="PT16" s="366"/>
      <c r="PU16" s="366"/>
      <c r="PV16" s="366"/>
      <c r="PW16" s="366"/>
      <c r="PX16" s="366"/>
      <c r="PY16" s="366"/>
      <c r="PZ16" s="366"/>
      <c r="QA16" s="366"/>
      <c r="QB16" s="366"/>
      <c r="QC16" s="366"/>
      <c r="QD16" s="366"/>
      <c r="QE16" s="366"/>
      <c r="QF16" s="366"/>
      <c r="QG16" s="366"/>
      <c r="QH16" s="366"/>
      <c r="QI16" s="366"/>
      <c r="QJ16" s="366"/>
      <c r="QK16" s="366"/>
      <c r="QL16" s="366"/>
      <c r="QM16" s="366"/>
      <c r="QN16" s="366"/>
      <c r="QO16" s="366"/>
      <c r="QP16" s="366"/>
      <c r="QQ16" s="366"/>
      <c r="QR16" s="366"/>
      <c r="QS16" s="366"/>
      <c r="QT16" s="366"/>
      <c r="QU16" s="366"/>
      <c r="QV16" s="366"/>
      <c r="QW16" s="366"/>
      <c r="QX16" s="366"/>
      <c r="QY16" s="366"/>
      <c r="QZ16" s="366"/>
      <c r="RA16" s="366"/>
      <c r="RB16" s="366"/>
      <c r="RC16" s="366"/>
      <c r="RD16" s="366"/>
      <c r="RE16" s="366"/>
      <c r="RF16" s="366"/>
      <c r="RG16" s="366"/>
      <c r="RH16" s="366"/>
      <c r="RI16" s="366"/>
      <c r="RJ16" s="366"/>
      <c r="RK16" s="366"/>
      <c r="RL16" s="366"/>
      <c r="RM16" s="366"/>
      <c r="RN16" s="366"/>
      <c r="RO16" s="366"/>
      <c r="RP16" s="366"/>
      <c r="RQ16" s="366"/>
      <c r="RR16" s="366"/>
      <c r="RS16" s="366"/>
      <c r="RT16" s="366"/>
      <c r="RU16" s="366"/>
      <c r="RV16" s="366"/>
      <c r="RW16" s="366"/>
      <c r="RX16" s="366"/>
      <c r="RY16" s="366"/>
      <c r="RZ16" s="366"/>
      <c r="SA16" s="366"/>
      <c r="SB16" s="366"/>
      <c r="SC16" s="366"/>
      <c r="SD16" s="366"/>
      <c r="SE16" s="366"/>
      <c r="SF16" s="366"/>
      <c r="SG16" s="366"/>
      <c r="SH16" s="366"/>
      <c r="SI16" s="366"/>
      <c r="SJ16" s="366"/>
      <c r="SK16" s="366"/>
      <c r="SL16" s="366"/>
      <c r="SM16" s="366"/>
      <c r="SN16" s="366"/>
      <c r="SO16" s="366"/>
      <c r="SP16" s="366"/>
      <c r="SQ16" s="366"/>
      <c r="SR16" s="366"/>
      <c r="SS16" s="366"/>
      <c r="ST16" s="366"/>
      <c r="SU16" s="366"/>
      <c r="SV16" s="366"/>
      <c r="SW16" s="366"/>
      <c r="SX16" s="366"/>
      <c r="SY16" s="366"/>
      <c r="SZ16" s="366"/>
      <c r="TA16" s="366"/>
      <c r="TB16" s="366"/>
      <c r="TC16" s="366"/>
      <c r="TD16" s="366"/>
      <c r="TE16" s="366"/>
      <c r="TF16" s="366"/>
      <c r="TG16" s="366"/>
      <c r="TH16" s="366"/>
      <c r="TI16" s="366"/>
      <c r="TJ16" s="366"/>
      <c r="TK16" s="366"/>
      <c r="TL16" s="366"/>
      <c r="TM16" s="366"/>
      <c r="TN16" s="366"/>
      <c r="TO16" s="366"/>
      <c r="TP16" s="366"/>
      <c r="TQ16" s="366"/>
      <c r="TR16" s="366"/>
      <c r="TS16" s="366"/>
      <c r="TT16" s="366"/>
      <c r="TU16" s="366"/>
      <c r="TV16" s="366"/>
      <c r="TW16" s="366"/>
      <c r="TX16" s="366"/>
      <c r="TY16" s="366"/>
      <c r="TZ16" s="366"/>
      <c r="UA16" s="366"/>
      <c r="UB16" s="366"/>
      <c r="UC16" s="366"/>
      <c r="UD16" s="366"/>
      <c r="UE16" s="366"/>
      <c r="UF16" s="366"/>
      <c r="UG16" s="366"/>
      <c r="UH16" s="366"/>
      <c r="UI16" s="366"/>
      <c r="UJ16" s="366"/>
      <c r="UK16" s="366"/>
      <c r="UL16" s="366"/>
      <c r="UM16" s="366"/>
      <c r="UN16" s="366"/>
      <c r="UO16" s="366"/>
      <c r="UP16" s="366"/>
      <c r="UQ16" s="366"/>
      <c r="UR16" s="366"/>
      <c r="US16" s="366"/>
      <c r="UT16" s="366"/>
      <c r="UU16" s="366"/>
      <c r="UV16" s="366"/>
      <c r="UW16" s="366"/>
      <c r="UX16" s="366"/>
      <c r="UY16" s="366"/>
      <c r="UZ16" s="366"/>
      <c r="VA16" s="366"/>
      <c r="VB16" s="366"/>
      <c r="VC16" s="366"/>
      <c r="VD16" s="366"/>
      <c r="VE16" s="366"/>
      <c r="VF16" s="366"/>
      <c r="VG16" s="366"/>
      <c r="VH16" s="366"/>
      <c r="VI16" s="366"/>
      <c r="VJ16" s="366"/>
      <c r="VK16" s="366"/>
      <c r="VL16" s="366"/>
      <c r="VM16" s="366"/>
      <c r="VN16" s="366"/>
      <c r="VO16" s="366"/>
      <c r="VP16" s="366"/>
      <c r="VQ16" s="366"/>
      <c r="VR16" s="366"/>
      <c r="VS16" s="366"/>
      <c r="VT16" s="366"/>
      <c r="VU16" s="366"/>
      <c r="VV16" s="366"/>
      <c r="VW16" s="366"/>
      <c r="VX16" s="366"/>
      <c r="VY16" s="366"/>
      <c r="VZ16" s="366"/>
      <c r="WA16" s="366"/>
      <c r="WB16" s="366"/>
      <c r="WC16" s="366"/>
      <c r="WD16" s="366"/>
      <c r="WE16" s="366"/>
      <c r="WF16" s="366"/>
      <c r="WG16" s="366"/>
      <c r="WH16" s="366"/>
      <c r="WI16" s="366"/>
      <c r="WJ16" s="366"/>
      <c r="WK16" s="366"/>
      <c r="WL16" s="366"/>
      <c r="WM16" s="366"/>
      <c r="WN16" s="366"/>
      <c r="WO16" s="366"/>
      <c r="WP16" s="366"/>
      <c r="WQ16" s="366"/>
      <c r="WR16" s="366"/>
      <c r="WS16" s="366"/>
      <c r="WT16" s="366"/>
      <c r="WU16" s="366"/>
      <c r="WV16" s="366"/>
      <c r="WW16" s="366"/>
      <c r="WX16" s="366"/>
      <c r="WY16" s="366"/>
      <c r="WZ16" s="366"/>
      <c r="XA16" s="366"/>
      <c r="XB16" s="366"/>
      <c r="XC16" s="366"/>
      <c r="XD16" s="366"/>
      <c r="XE16" s="366"/>
      <c r="XF16" s="366"/>
      <c r="XG16" s="366"/>
      <c r="XH16" s="366"/>
      <c r="XI16" s="366"/>
      <c r="XJ16" s="366"/>
      <c r="XK16" s="366"/>
      <c r="XL16" s="366"/>
      <c r="XM16" s="366"/>
      <c r="XN16" s="366"/>
      <c r="XO16" s="366"/>
      <c r="XP16" s="366"/>
      <c r="XQ16" s="366"/>
      <c r="XR16" s="366"/>
      <c r="XS16" s="366"/>
      <c r="XT16" s="366"/>
      <c r="XU16" s="366"/>
      <c r="XV16" s="366"/>
      <c r="XW16" s="366"/>
      <c r="XX16" s="366"/>
      <c r="XY16" s="366"/>
      <c r="XZ16" s="366"/>
      <c r="YA16" s="366"/>
      <c r="YB16" s="366"/>
      <c r="YC16" s="366"/>
      <c r="YD16" s="366"/>
      <c r="YE16" s="366"/>
      <c r="YF16" s="366"/>
      <c r="YG16" s="366"/>
      <c r="YH16" s="366"/>
      <c r="YI16" s="366"/>
      <c r="YJ16" s="366"/>
      <c r="YK16" s="366"/>
      <c r="YL16" s="366"/>
      <c r="YM16" s="366"/>
      <c r="YN16" s="366"/>
      <c r="YO16" s="366"/>
      <c r="YP16" s="366"/>
      <c r="YQ16" s="366"/>
      <c r="YR16" s="366"/>
      <c r="YS16" s="366"/>
      <c r="YT16" s="366"/>
      <c r="YU16" s="366"/>
      <c r="YV16" s="366"/>
      <c r="YW16" s="366"/>
      <c r="YX16" s="366"/>
      <c r="YY16" s="366"/>
      <c r="YZ16" s="366"/>
      <c r="ZA16" s="366"/>
      <c r="ZB16" s="366"/>
      <c r="ZC16" s="366"/>
      <c r="ZD16" s="366"/>
      <c r="ZE16" s="366"/>
      <c r="ZF16" s="366"/>
      <c r="ZG16" s="366"/>
      <c r="ZH16" s="366"/>
      <c r="ZI16" s="366"/>
      <c r="ZJ16" s="366"/>
      <c r="ZK16" s="366"/>
      <c r="ZL16" s="366"/>
      <c r="ZM16" s="366"/>
      <c r="ZN16" s="366"/>
      <c r="ZO16" s="366"/>
      <c r="ZP16" s="366"/>
      <c r="ZQ16" s="366"/>
      <c r="ZR16" s="366"/>
      <c r="ZS16" s="366"/>
      <c r="ZT16" s="366"/>
      <c r="ZU16" s="366"/>
      <c r="ZV16" s="366"/>
      <c r="ZW16" s="366"/>
      <c r="ZX16" s="366"/>
      <c r="ZY16" s="366"/>
      <c r="ZZ16" s="366"/>
      <c r="AAA16" s="366"/>
      <c r="AAB16" s="366"/>
      <c r="AAC16" s="366"/>
      <c r="AAD16" s="366"/>
      <c r="AAE16" s="366"/>
      <c r="AAF16" s="366"/>
      <c r="AAG16" s="366"/>
      <c r="AAH16" s="366"/>
      <c r="AAI16" s="366"/>
      <c r="AAJ16" s="366"/>
      <c r="AAK16" s="366"/>
      <c r="AAL16" s="366"/>
      <c r="AAM16" s="366"/>
      <c r="AAN16" s="366"/>
      <c r="AAO16" s="366"/>
      <c r="AAP16" s="366"/>
      <c r="AAQ16" s="366"/>
      <c r="AAR16" s="366"/>
      <c r="AAS16" s="366"/>
      <c r="AAT16" s="366"/>
      <c r="AAU16" s="366"/>
      <c r="AAV16" s="366"/>
      <c r="AAW16" s="366"/>
      <c r="AAX16" s="366"/>
      <c r="AAY16" s="366"/>
      <c r="AAZ16" s="366"/>
      <c r="ABA16" s="366"/>
      <c r="ABB16" s="366"/>
      <c r="ABC16" s="366"/>
      <c r="ABD16" s="366"/>
      <c r="ABE16" s="366"/>
      <c r="ABF16" s="366"/>
      <c r="ABG16" s="366"/>
      <c r="ABH16" s="366"/>
      <c r="ABI16" s="366"/>
      <c r="ABJ16" s="366"/>
      <c r="ABK16" s="366"/>
      <c r="ABL16" s="366"/>
      <c r="ABM16" s="366"/>
      <c r="ABN16" s="366"/>
      <c r="ABO16" s="366"/>
      <c r="ABP16" s="366"/>
      <c r="ABQ16" s="366"/>
      <c r="ABR16" s="366"/>
      <c r="ABS16" s="366"/>
      <c r="ABT16" s="366"/>
      <c r="ABU16" s="366"/>
      <c r="ABV16" s="366"/>
      <c r="ABW16" s="366"/>
      <c r="ABX16" s="366"/>
      <c r="ABY16" s="366"/>
      <c r="ABZ16" s="366"/>
      <c r="ACA16" s="366"/>
      <c r="ACB16" s="366"/>
      <c r="ACC16" s="366"/>
      <c r="ACD16" s="366"/>
      <c r="ACE16" s="366"/>
      <c r="ACF16" s="366"/>
      <c r="ACG16" s="366"/>
      <c r="ACH16" s="366"/>
      <c r="ACI16" s="366"/>
      <c r="ACJ16" s="366"/>
      <c r="ACK16" s="366"/>
      <c r="ACL16" s="366"/>
      <c r="ACM16" s="366"/>
      <c r="ACN16" s="366"/>
      <c r="ACO16" s="366"/>
      <c r="ACP16" s="366"/>
      <c r="ACQ16" s="366"/>
      <c r="ACR16" s="366"/>
      <c r="ACS16" s="366"/>
      <c r="ACT16" s="366"/>
      <c r="ACU16" s="366"/>
      <c r="ACV16" s="366"/>
      <c r="ACW16" s="366"/>
      <c r="ACX16" s="366"/>
      <c r="ACY16" s="366"/>
      <c r="ACZ16" s="366"/>
      <c r="ADA16" s="366"/>
      <c r="ADB16" s="366"/>
      <c r="ADC16" s="366"/>
      <c r="ADD16" s="366"/>
      <c r="ADE16" s="366"/>
      <c r="ADF16" s="366"/>
      <c r="ADG16" s="366"/>
      <c r="ADH16" s="366"/>
      <c r="ADI16" s="366"/>
      <c r="ADJ16" s="366"/>
      <c r="ADK16" s="366"/>
      <c r="ADL16" s="366"/>
      <c r="ADM16" s="366"/>
      <c r="ADN16" s="366"/>
      <c r="ADO16" s="366"/>
      <c r="ADP16" s="366"/>
      <c r="ADQ16" s="366"/>
      <c r="ADR16" s="366"/>
      <c r="ADS16" s="366"/>
      <c r="ADT16" s="366"/>
      <c r="ADU16" s="366"/>
      <c r="ADV16" s="366"/>
      <c r="ADW16" s="366"/>
      <c r="ADX16" s="366"/>
      <c r="ADY16" s="366"/>
      <c r="ADZ16" s="366"/>
      <c r="AEA16" s="366"/>
      <c r="AEB16" s="366"/>
      <c r="AEC16" s="366"/>
      <c r="AED16" s="366"/>
      <c r="AEE16" s="366"/>
      <c r="AEF16" s="366"/>
      <c r="AEG16" s="366"/>
      <c r="AEH16" s="366"/>
      <c r="AEI16" s="366"/>
      <c r="AEJ16" s="366"/>
      <c r="AEK16" s="366"/>
      <c r="AEL16" s="366"/>
      <c r="AEM16" s="366"/>
      <c r="AEN16" s="366"/>
      <c r="AEO16" s="366"/>
      <c r="AEP16" s="366"/>
      <c r="AEQ16" s="366"/>
      <c r="AER16" s="366"/>
      <c r="AES16" s="366"/>
      <c r="AET16" s="366"/>
      <c r="AEU16" s="366"/>
      <c r="AEV16" s="366"/>
      <c r="AEW16" s="366"/>
      <c r="AEX16" s="366"/>
      <c r="AEY16" s="366"/>
      <c r="AEZ16" s="366"/>
      <c r="AFA16" s="366"/>
      <c r="AFB16" s="366"/>
      <c r="AFC16" s="366"/>
      <c r="AFD16" s="366"/>
      <c r="AFE16" s="366"/>
      <c r="AFF16" s="366"/>
      <c r="AFG16" s="366"/>
      <c r="AFH16" s="366"/>
      <c r="AFI16" s="366"/>
      <c r="AFJ16" s="366"/>
      <c r="AFK16" s="366"/>
      <c r="AFL16" s="366"/>
      <c r="AFM16" s="366"/>
      <c r="AFN16" s="366"/>
      <c r="AFO16" s="366"/>
      <c r="AFP16" s="366"/>
      <c r="AFQ16" s="366"/>
      <c r="AFR16" s="366"/>
      <c r="AFS16" s="366"/>
      <c r="AFT16" s="366"/>
      <c r="AFU16" s="366"/>
      <c r="AFV16" s="366"/>
      <c r="AFW16" s="366"/>
      <c r="AFX16" s="366"/>
      <c r="AFY16" s="366"/>
      <c r="AFZ16" s="366"/>
      <c r="AGA16" s="366"/>
      <c r="AGB16" s="366"/>
      <c r="AGC16" s="366"/>
      <c r="AGD16" s="366"/>
      <c r="AGE16" s="366"/>
      <c r="AGF16" s="366"/>
      <c r="AGG16" s="366"/>
      <c r="AGH16" s="366"/>
      <c r="AGI16" s="366"/>
      <c r="AGJ16" s="366"/>
      <c r="AGK16" s="366"/>
      <c r="AGL16" s="366"/>
      <c r="AGM16" s="366"/>
      <c r="AGN16" s="366"/>
      <c r="AGO16" s="366"/>
      <c r="AGP16" s="366"/>
      <c r="AGQ16" s="366"/>
      <c r="AGR16" s="366"/>
      <c r="AGS16" s="366"/>
      <c r="AGT16" s="366"/>
      <c r="AGU16" s="366"/>
      <c r="AGV16" s="366"/>
      <c r="AGW16" s="366"/>
      <c r="AGX16" s="366"/>
      <c r="AGY16" s="366"/>
      <c r="AGZ16" s="366"/>
      <c r="AHA16" s="366"/>
      <c r="AHB16" s="366"/>
      <c r="AHC16" s="366"/>
      <c r="AHD16" s="366"/>
      <c r="AHE16" s="366"/>
      <c r="AHF16" s="366"/>
      <c r="AHG16" s="366"/>
      <c r="AHH16" s="366"/>
      <c r="AHI16" s="366"/>
      <c r="AHJ16" s="366"/>
      <c r="AHK16" s="366"/>
      <c r="AHL16" s="366"/>
      <c r="AHM16" s="366"/>
      <c r="AHN16" s="366"/>
      <c r="AHO16" s="366"/>
      <c r="AHP16" s="366"/>
      <c r="AHQ16" s="366"/>
      <c r="AHR16" s="366"/>
      <c r="AHS16" s="366"/>
      <c r="AHT16" s="366"/>
      <c r="AHU16" s="366"/>
      <c r="AHV16" s="366"/>
      <c r="AHW16" s="366"/>
      <c r="AHX16" s="366"/>
      <c r="AHY16" s="366"/>
      <c r="AHZ16" s="366"/>
      <c r="AIA16" s="366"/>
      <c r="AIB16" s="366"/>
      <c r="AIC16" s="366"/>
      <c r="AID16" s="366"/>
      <c r="AIE16" s="366"/>
      <c r="AIF16" s="366"/>
      <c r="AIG16" s="366"/>
      <c r="AIH16" s="366"/>
      <c r="AII16" s="366"/>
      <c r="AIJ16" s="366"/>
      <c r="AIK16" s="366"/>
      <c r="AIL16" s="366"/>
      <c r="AIM16" s="366"/>
      <c r="AIN16" s="366"/>
      <c r="AIO16" s="366"/>
      <c r="AIP16" s="366"/>
      <c r="AIQ16" s="366"/>
      <c r="AIR16" s="366"/>
      <c r="AIS16" s="366"/>
      <c r="AIT16" s="366"/>
      <c r="AIU16" s="366"/>
      <c r="AIV16" s="366"/>
      <c r="AIW16" s="366"/>
      <c r="AIX16" s="366"/>
      <c r="AIY16" s="366"/>
      <c r="AIZ16" s="366"/>
      <c r="AJA16" s="366"/>
      <c r="AJB16" s="366"/>
      <c r="AJC16" s="366"/>
      <c r="AJD16" s="366"/>
      <c r="AJE16" s="366"/>
      <c r="AJF16" s="366"/>
      <c r="AJG16" s="366"/>
      <c r="AJH16" s="366"/>
      <c r="AJI16" s="366"/>
      <c r="AJJ16" s="366"/>
      <c r="AJK16" s="366"/>
      <c r="AJL16" s="366"/>
      <c r="AJM16" s="366"/>
      <c r="AJN16" s="366"/>
      <c r="AJO16" s="366"/>
      <c r="AJP16" s="366"/>
      <c r="AJQ16" s="366"/>
      <c r="AJR16" s="366"/>
      <c r="AJS16" s="366"/>
      <c r="AJT16" s="366"/>
      <c r="AJU16" s="366"/>
      <c r="AJV16" s="366"/>
      <c r="AJW16" s="366"/>
      <c r="AJX16" s="366"/>
      <c r="AJY16" s="366"/>
      <c r="AJZ16" s="366"/>
      <c r="AKA16" s="366"/>
      <c r="AKB16" s="366"/>
      <c r="AKC16" s="366"/>
      <c r="AKD16" s="366"/>
      <c r="AKE16" s="366"/>
      <c r="AKF16" s="366"/>
      <c r="AKG16" s="366"/>
      <c r="AKH16" s="366"/>
      <c r="AKI16" s="366"/>
      <c r="AKJ16" s="366"/>
      <c r="AKK16" s="366"/>
      <c r="AKL16" s="366"/>
      <c r="AKM16" s="366"/>
      <c r="AKN16" s="366"/>
      <c r="AKO16" s="366"/>
      <c r="AKP16" s="366"/>
      <c r="AKQ16" s="366"/>
      <c r="AKR16" s="366"/>
      <c r="AKS16" s="366"/>
      <c r="AKT16" s="366"/>
      <c r="AKU16" s="366"/>
      <c r="AKV16" s="366"/>
      <c r="AKW16" s="366"/>
      <c r="AKX16" s="366"/>
      <c r="AKY16" s="366"/>
      <c r="AKZ16" s="366"/>
      <c r="ALA16" s="366"/>
      <c r="ALB16" s="366"/>
      <c r="ALC16" s="366"/>
      <c r="ALD16" s="366"/>
      <c r="ALE16" s="366"/>
      <c r="ALF16" s="366"/>
      <c r="ALG16" s="366"/>
      <c r="ALH16" s="366"/>
      <c r="ALI16" s="366"/>
      <c r="ALJ16" s="366"/>
      <c r="ALK16" s="366"/>
      <c r="ALL16" s="366"/>
      <c r="ALM16" s="366"/>
      <c r="ALN16" s="366"/>
      <c r="ALO16" s="366"/>
      <c r="ALP16" s="366"/>
      <c r="ALQ16" s="366"/>
      <c r="ALR16" s="366"/>
      <c r="ALS16" s="366"/>
      <c r="ALT16" s="366"/>
      <c r="ALU16" s="366"/>
      <c r="ALV16" s="366"/>
      <c r="ALW16" s="366"/>
      <c r="ALX16" s="366"/>
      <c r="ALY16" s="366"/>
      <c r="ALZ16" s="366"/>
      <c r="AMA16" s="366"/>
      <c r="AMB16" s="366"/>
      <c r="AMC16" s="366"/>
      <c r="AMD16" s="366"/>
      <c r="AME16" s="366"/>
      <c r="AMF16" s="366"/>
      <c r="AMG16" s="366"/>
      <c r="AMH16" s="366"/>
      <c r="AMI16" s="366"/>
      <c r="AMJ16" s="366"/>
      <c r="AMK16" s="366"/>
      <c r="AML16" s="366"/>
      <c r="AMM16" s="366"/>
      <c r="AMN16" s="366"/>
      <c r="AMO16" s="366"/>
      <c r="AMP16" s="366"/>
      <c r="AMQ16" s="366"/>
      <c r="AMR16" s="366"/>
      <c r="AMS16" s="366"/>
      <c r="AMT16" s="366"/>
      <c r="AMU16" s="366"/>
      <c r="AMV16" s="366"/>
      <c r="AMW16" s="366"/>
      <c r="AMX16" s="366"/>
      <c r="AMY16" s="366"/>
      <c r="AMZ16" s="366"/>
      <c r="ANA16" s="366"/>
      <c r="ANB16" s="366"/>
      <c r="ANC16" s="366"/>
      <c r="AND16" s="366"/>
      <c r="ANE16" s="366"/>
      <c r="ANF16" s="366"/>
      <c r="ANG16" s="366"/>
      <c r="ANH16" s="366"/>
      <c r="ANI16" s="366"/>
      <c r="ANJ16" s="366"/>
      <c r="ANK16" s="366"/>
      <c r="ANL16" s="366"/>
      <c r="ANM16" s="366"/>
      <c r="ANN16" s="366"/>
      <c r="ANO16" s="366"/>
      <c r="ANP16" s="366"/>
      <c r="ANQ16" s="366"/>
      <c r="ANR16" s="366"/>
      <c r="ANS16" s="366"/>
      <c r="ANT16" s="366"/>
      <c r="ANU16" s="366"/>
      <c r="ANV16" s="366"/>
      <c r="ANW16" s="366"/>
      <c r="ANX16" s="366"/>
      <c r="ANY16" s="366"/>
      <c r="ANZ16" s="366"/>
      <c r="AOA16" s="366"/>
      <c r="AOB16" s="366"/>
      <c r="AOC16" s="366"/>
      <c r="AOD16" s="366"/>
      <c r="AOE16" s="366"/>
      <c r="AOF16" s="366"/>
      <c r="AOG16" s="366"/>
      <c r="AOH16" s="366"/>
      <c r="AOI16" s="366"/>
      <c r="AOJ16" s="366"/>
      <c r="AOK16" s="366"/>
      <c r="AOL16" s="366"/>
      <c r="AOM16" s="366"/>
      <c r="AON16" s="366"/>
      <c r="AOO16" s="366"/>
      <c r="AOP16" s="366"/>
      <c r="AOQ16" s="366"/>
      <c r="AOR16" s="366"/>
      <c r="AOS16" s="366"/>
      <c r="AOT16" s="366"/>
      <c r="AOU16" s="366"/>
      <c r="AOV16" s="366"/>
      <c r="AOW16" s="366"/>
      <c r="AOX16" s="366"/>
      <c r="AOY16" s="366"/>
      <c r="AOZ16" s="366"/>
      <c r="APA16" s="366"/>
      <c r="APB16" s="366"/>
      <c r="APC16" s="366"/>
      <c r="APD16" s="366"/>
      <c r="APE16" s="366"/>
      <c r="APF16" s="366"/>
      <c r="APG16" s="366"/>
      <c r="APH16" s="366"/>
      <c r="API16" s="366"/>
      <c r="APJ16" s="366"/>
      <c r="APK16" s="366"/>
      <c r="APL16" s="366"/>
      <c r="APM16" s="366"/>
      <c r="APN16" s="366"/>
      <c r="APO16" s="366"/>
      <c r="APP16" s="366"/>
      <c r="APQ16" s="366"/>
      <c r="APR16" s="366"/>
      <c r="APS16" s="366"/>
      <c r="APT16" s="366"/>
      <c r="APU16" s="366"/>
      <c r="APV16" s="366"/>
      <c r="APW16" s="366"/>
      <c r="APX16" s="366"/>
      <c r="APY16" s="366"/>
      <c r="APZ16" s="366"/>
      <c r="AQA16" s="366"/>
      <c r="AQB16" s="366"/>
      <c r="AQC16" s="366"/>
      <c r="AQD16" s="366"/>
      <c r="AQE16" s="366"/>
      <c r="AQF16" s="366"/>
      <c r="AQG16" s="366"/>
      <c r="AQH16" s="366"/>
      <c r="AQI16" s="366"/>
      <c r="AQJ16" s="366"/>
      <c r="AQK16" s="366"/>
      <c r="AQL16" s="366"/>
      <c r="AQM16" s="366"/>
      <c r="AQN16" s="366"/>
      <c r="AQO16" s="366"/>
      <c r="AQP16" s="366"/>
      <c r="AQQ16" s="366"/>
      <c r="AQR16" s="366"/>
      <c r="AQS16" s="366"/>
      <c r="AQT16" s="366"/>
      <c r="AQU16" s="366"/>
      <c r="AQV16" s="366"/>
      <c r="AQW16" s="366"/>
      <c r="AQX16" s="366"/>
      <c r="AQY16" s="366"/>
      <c r="AQZ16" s="366"/>
      <c r="ARA16" s="366"/>
      <c r="ARB16" s="366"/>
      <c r="ARC16" s="366"/>
      <c r="ARD16" s="366"/>
      <c r="ARE16" s="366"/>
      <c r="ARF16" s="366"/>
      <c r="ARG16" s="366"/>
      <c r="ARH16" s="366"/>
      <c r="ARI16" s="366"/>
      <c r="ARJ16" s="366"/>
      <c r="ARK16" s="366"/>
      <c r="ARL16" s="366"/>
      <c r="ARM16" s="366"/>
      <c r="ARN16" s="366"/>
      <c r="ARO16" s="366"/>
      <c r="ARP16" s="366"/>
      <c r="ARQ16" s="366"/>
      <c r="ARR16" s="366"/>
      <c r="ARS16" s="366"/>
      <c r="ART16" s="366"/>
      <c r="ARU16" s="366"/>
      <c r="ARV16" s="366"/>
      <c r="ARW16" s="366"/>
      <c r="ARX16" s="366"/>
      <c r="ARY16" s="366"/>
      <c r="ARZ16" s="366"/>
      <c r="ASA16" s="366"/>
      <c r="ASB16" s="366"/>
      <c r="ASC16" s="366"/>
      <c r="ASD16" s="366"/>
      <c r="ASE16" s="366"/>
      <c r="ASF16" s="366"/>
      <c r="ASG16" s="366"/>
      <c r="ASH16" s="366"/>
      <c r="ASI16" s="366"/>
      <c r="ASJ16" s="366"/>
      <c r="ASK16" s="366"/>
      <c r="ASL16" s="366"/>
      <c r="ASM16" s="366"/>
      <c r="ASN16" s="366"/>
      <c r="ASO16" s="366"/>
      <c r="ASP16" s="366"/>
      <c r="ASQ16" s="366"/>
      <c r="ASR16" s="366"/>
      <c r="ASS16" s="366"/>
      <c r="AST16" s="366"/>
      <c r="ASU16" s="366"/>
      <c r="ASV16" s="366"/>
      <c r="ASW16" s="366"/>
      <c r="ASX16" s="366"/>
      <c r="ASY16" s="366"/>
      <c r="ASZ16" s="366"/>
      <c r="ATA16" s="366"/>
      <c r="ATB16" s="366"/>
      <c r="ATC16" s="366"/>
      <c r="ATD16" s="366"/>
      <c r="ATE16" s="366"/>
      <c r="ATF16" s="366"/>
      <c r="ATG16" s="366"/>
      <c r="ATH16" s="366"/>
      <c r="ATI16" s="366"/>
      <c r="ATJ16" s="366"/>
      <c r="ATK16" s="366"/>
      <c r="ATL16" s="366"/>
      <c r="ATM16" s="366"/>
      <c r="ATN16" s="366"/>
      <c r="ATO16" s="366"/>
      <c r="ATP16" s="366"/>
      <c r="ATQ16" s="366"/>
      <c r="ATR16" s="366"/>
      <c r="ATS16" s="366"/>
      <c r="ATT16" s="366"/>
      <c r="ATU16" s="366"/>
      <c r="ATV16" s="366"/>
      <c r="ATW16" s="366"/>
      <c r="ATX16" s="366"/>
      <c r="ATY16" s="366"/>
      <c r="ATZ16" s="366"/>
      <c r="AUA16" s="366"/>
      <c r="AUB16" s="366"/>
      <c r="AUC16" s="366"/>
      <c r="AUD16" s="366"/>
      <c r="AUE16" s="366"/>
      <c r="AUF16" s="366"/>
      <c r="AUG16" s="366"/>
      <c r="AUH16" s="366"/>
      <c r="AUI16" s="366"/>
      <c r="AUJ16" s="366"/>
      <c r="AUK16" s="366"/>
      <c r="AUL16" s="366"/>
      <c r="AUM16" s="366"/>
      <c r="AUN16" s="366"/>
      <c r="AUO16" s="366"/>
      <c r="AUP16" s="366"/>
      <c r="AUQ16" s="366"/>
      <c r="AUR16" s="366"/>
      <c r="AUS16" s="366"/>
      <c r="AUT16" s="366"/>
      <c r="AUU16" s="366"/>
      <c r="AUV16" s="366"/>
      <c r="AUW16" s="366"/>
      <c r="AUX16" s="366"/>
      <c r="AUY16" s="366"/>
      <c r="AUZ16" s="366"/>
      <c r="AVA16" s="366"/>
      <c r="AVB16" s="366"/>
      <c r="AVC16" s="366"/>
      <c r="AVD16" s="366"/>
      <c r="AVE16" s="366"/>
      <c r="AVF16" s="366"/>
      <c r="AVG16" s="366"/>
      <c r="AVH16" s="366"/>
      <c r="AVI16" s="366"/>
      <c r="AVJ16" s="366"/>
      <c r="AVK16" s="366"/>
      <c r="AVL16" s="366"/>
      <c r="AVM16" s="366"/>
      <c r="AVN16" s="366"/>
      <c r="AVO16" s="366"/>
      <c r="AVP16" s="366"/>
      <c r="AVQ16" s="366"/>
      <c r="AVR16" s="366"/>
      <c r="AVS16" s="366"/>
      <c r="AVT16" s="366"/>
      <c r="AVU16" s="366"/>
      <c r="AVV16" s="366"/>
      <c r="AVW16" s="366"/>
      <c r="AVX16" s="366"/>
      <c r="AVY16" s="366"/>
      <c r="AVZ16" s="366"/>
      <c r="AWA16" s="366"/>
      <c r="AWB16" s="366"/>
      <c r="AWC16" s="366"/>
      <c r="AWD16" s="366"/>
      <c r="AWE16" s="366"/>
      <c r="AWF16" s="366"/>
      <c r="AWG16" s="366"/>
      <c r="AWH16" s="366"/>
      <c r="AWI16" s="366"/>
      <c r="AWJ16" s="366"/>
      <c r="AWK16" s="366"/>
      <c r="AWL16" s="366"/>
      <c r="AWM16" s="366"/>
      <c r="AWN16" s="366"/>
      <c r="AWO16" s="366"/>
      <c r="AWP16" s="366"/>
      <c r="AWQ16" s="366"/>
      <c r="AWR16" s="366"/>
      <c r="AWS16" s="366"/>
      <c r="AWT16" s="366"/>
      <c r="AWU16" s="366"/>
      <c r="AWV16" s="366"/>
      <c r="AWW16" s="366"/>
      <c r="AWX16" s="366"/>
      <c r="AWY16" s="366"/>
      <c r="AWZ16" s="366"/>
      <c r="AXA16" s="366"/>
      <c r="AXB16" s="366"/>
      <c r="AXC16" s="366"/>
      <c r="AXD16" s="366"/>
      <c r="AXE16" s="366"/>
      <c r="AXF16" s="366"/>
      <c r="AXG16" s="366"/>
      <c r="AXH16" s="366"/>
      <c r="AXI16" s="366"/>
      <c r="AXJ16" s="366"/>
      <c r="AXK16" s="366"/>
      <c r="AXL16" s="366"/>
      <c r="AXM16" s="366"/>
      <c r="AXN16" s="366"/>
      <c r="AXO16" s="366"/>
      <c r="AXP16" s="366"/>
      <c r="AXQ16" s="366"/>
      <c r="AXR16" s="366"/>
      <c r="AXS16" s="366"/>
      <c r="AXT16" s="366"/>
      <c r="AXU16" s="366"/>
      <c r="AXV16" s="366"/>
      <c r="AXW16" s="366"/>
      <c r="AXX16" s="366"/>
      <c r="AXY16" s="366"/>
      <c r="AXZ16" s="366"/>
      <c r="AYA16" s="366"/>
      <c r="AYB16" s="366"/>
      <c r="AYC16" s="366"/>
      <c r="AYD16" s="366"/>
      <c r="AYE16" s="366"/>
      <c r="AYF16" s="366"/>
      <c r="AYG16" s="366"/>
      <c r="AYH16" s="366"/>
      <c r="AYI16" s="366"/>
      <c r="AYJ16" s="366"/>
      <c r="AYK16" s="366"/>
      <c r="AYL16" s="366"/>
      <c r="AYM16" s="366"/>
      <c r="AYN16" s="366"/>
      <c r="AYO16" s="366"/>
      <c r="AYP16" s="366"/>
      <c r="AYQ16" s="366"/>
      <c r="AYR16" s="366"/>
      <c r="AYS16" s="366"/>
      <c r="AYT16" s="366"/>
      <c r="AYU16" s="366"/>
      <c r="AYV16" s="366"/>
      <c r="AYW16" s="366"/>
      <c r="AYX16" s="366"/>
      <c r="AYY16" s="366"/>
      <c r="AYZ16" s="366"/>
      <c r="AZA16" s="366"/>
      <c r="AZB16" s="366"/>
      <c r="AZC16" s="366"/>
      <c r="AZD16" s="366"/>
      <c r="AZE16" s="366"/>
      <c r="AZF16" s="366"/>
      <c r="AZG16" s="366"/>
      <c r="AZH16" s="366"/>
      <c r="AZI16" s="366"/>
      <c r="AZJ16" s="366"/>
      <c r="AZK16" s="366"/>
      <c r="AZL16" s="366"/>
      <c r="AZM16" s="366"/>
      <c r="AZN16" s="366"/>
      <c r="AZO16" s="366"/>
      <c r="AZP16" s="366"/>
      <c r="AZQ16" s="366"/>
      <c r="AZR16" s="366"/>
      <c r="AZS16" s="366"/>
      <c r="AZT16" s="366"/>
      <c r="AZU16" s="366"/>
      <c r="AZV16" s="366"/>
      <c r="AZW16" s="366"/>
      <c r="AZX16" s="366"/>
      <c r="AZY16" s="366"/>
      <c r="AZZ16" s="366"/>
      <c r="BAA16" s="366"/>
      <c r="BAB16" s="366"/>
      <c r="BAC16" s="366"/>
      <c r="BAD16" s="366"/>
      <c r="BAE16" s="366"/>
      <c r="BAF16" s="366"/>
      <c r="BAG16" s="366"/>
      <c r="BAH16" s="366"/>
      <c r="BAI16" s="366"/>
      <c r="BAJ16" s="366"/>
      <c r="BAK16" s="366"/>
      <c r="BAL16" s="366"/>
      <c r="BAM16" s="366"/>
      <c r="BAN16" s="366"/>
      <c r="BAO16" s="366"/>
      <c r="BAP16" s="366"/>
      <c r="BAQ16" s="366"/>
      <c r="BAR16" s="366"/>
      <c r="BAS16" s="366"/>
      <c r="BAT16" s="366"/>
      <c r="BAU16" s="366"/>
      <c r="BAV16" s="366"/>
      <c r="BAW16" s="366"/>
      <c r="BAX16" s="366"/>
      <c r="BAY16" s="366"/>
      <c r="BAZ16" s="366"/>
      <c r="BBA16" s="366"/>
      <c r="BBB16" s="366"/>
      <c r="BBC16" s="366"/>
      <c r="BBD16" s="366"/>
      <c r="BBE16" s="366"/>
      <c r="BBF16" s="366"/>
      <c r="BBG16" s="366"/>
      <c r="BBH16" s="366"/>
      <c r="BBI16" s="366"/>
      <c r="BBJ16" s="366"/>
      <c r="BBK16" s="366"/>
      <c r="BBL16" s="366"/>
      <c r="BBM16" s="366"/>
      <c r="BBN16" s="366"/>
      <c r="BBO16" s="366"/>
      <c r="BBP16" s="366"/>
      <c r="BBQ16" s="366"/>
      <c r="BBR16" s="366"/>
      <c r="BBS16" s="366"/>
      <c r="BBT16" s="366"/>
      <c r="BBU16" s="366"/>
      <c r="BBV16" s="366"/>
      <c r="BBW16" s="366"/>
      <c r="BBX16" s="366"/>
      <c r="BBY16" s="366"/>
      <c r="BBZ16" s="366"/>
      <c r="BCA16" s="366"/>
      <c r="BCB16" s="366"/>
      <c r="BCC16" s="366"/>
      <c r="BCD16" s="366"/>
      <c r="BCE16" s="366"/>
      <c r="BCF16" s="366"/>
      <c r="BCG16" s="366"/>
      <c r="BCH16" s="366"/>
      <c r="BCI16" s="366"/>
      <c r="BCJ16" s="366"/>
      <c r="BCK16" s="366"/>
      <c r="BCL16" s="366"/>
      <c r="BCM16" s="366"/>
      <c r="BCN16" s="366"/>
      <c r="BCO16" s="366"/>
      <c r="BCP16" s="366"/>
      <c r="BCQ16" s="366"/>
      <c r="BCR16" s="366"/>
      <c r="BCS16" s="366"/>
      <c r="BCT16" s="366"/>
      <c r="BCU16" s="366"/>
      <c r="BCV16" s="366"/>
      <c r="BCW16" s="366"/>
      <c r="BCX16" s="366"/>
      <c r="BCY16" s="366"/>
      <c r="BCZ16" s="366"/>
      <c r="BDA16" s="366"/>
      <c r="BDB16" s="366"/>
      <c r="BDC16" s="366"/>
      <c r="BDD16" s="366"/>
      <c r="BDE16" s="366"/>
      <c r="BDF16" s="366"/>
      <c r="BDG16" s="366"/>
      <c r="BDH16" s="366"/>
      <c r="BDI16" s="366"/>
      <c r="BDJ16" s="366"/>
      <c r="BDK16" s="366"/>
      <c r="BDL16" s="366"/>
      <c r="BDM16" s="366"/>
      <c r="BDN16" s="366"/>
      <c r="BDO16" s="366"/>
      <c r="BDP16" s="366"/>
      <c r="BDQ16" s="366"/>
      <c r="BDR16" s="366"/>
      <c r="BDS16" s="366"/>
      <c r="BDT16" s="366"/>
      <c r="BDU16" s="366"/>
      <c r="BDV16" s="366"/>
      <c r="BDW16" s="366"/>
      <c r="BDX16" s="366"/>
      <c r="BDY16" s="366"/>
      <c r="BDZ16" s="366"/>
      <c r="BEA16" s="366"/>
      <c r="BEB16" s="366"/>
      <c r="BEC16" s="366"/>
      <c r="BED16" s="366"/>
      <c r="BEE16" s="366"/>
      <c r="BEF16" s="366"/>
      <c r="BEG16" s="366"/>
      <c r="BEH16" s="366"/>
      <c r="BEI16" s="366"/>
      <c r="BEJ16" s="366"/>
      <c r="BEK16" s="366"/>
      <c r="BEL16" s="366"/>
      <c r="BEM16" s="366"/>
      <c r="BEN16" s="366"/>
      <c r="BEO16" s="366"/>
      <c r="BEP16" s="366"/>
      <c r="BEQ16" s="366"/>
      <c r="BER16" s="366"/>
      <c r="BES16" s="366"/>
      <c r="BET16" s="366"/>
      <c r="BEU16" s="366"/>
      <c r="BEV16" s="366"/>
      <c r="BEW16" s="366"/>
      <c r="BEX16" s="366"/>
      <c r="BEY16" s="366"/>
      <c r="BEZ16" s="366"/>
      <c r="BFA16" s="366"/>
      <c r="BFB16" s="366"/>
      <c r="BFC16" s="366"/>
      <c r="BFD16" s="366"/>
      <c r="BFE16" s="366"/>
      <c r="BFF16" s="366"/>
      <c r="BFG16" s="366"/>
      <c r="BFH16" s="366"/>
      <c r="BFI16" s="366"/>
      <c r="BFJ16" s="366"/>
      <c r="BFK16" s="366"/>
      <c r="BFL16" s="366"/>
      <c r="BFM16" s="366"/>
      <c r="BFN16" s="366"/>
      <c r="BFO16" s="366"/>
      <c r="BFP16" s="366"/>
      <c r="BFQ16" s="366"/>
      <c r="BFR16" s="366"/>
      <c r="BFS16" s="366"/>
      <c r="BFT16" s="366"/>
      <c r="BFU16" s="366"/>
      <c r="BFV16" s="366"/>
      <c r="BFW16" s="366"/>
      <c r="BFX16" s="366"/>
      <c r="BFY16" s="366"/>
      <c r="BFZ16" s="366"/>
      <c r="BGA16" s="366"/>
      <c r="BGB16" s="366"/>
      <c r="BGC16" s="366"/>
      <c r="BGD16" s="366"/>
      <c r="BGE16" s="366"/>
      <c r="BGF16" s="366"/>
      <c r="BGG16" s="366"/>
      <c r="BGH16" s="366"/>
      <c r="BGI16" s="366"/>
      <c r="BGJ16" s="366"/>
      <c r="BGK16" s="366"/>
      <c r="BGL16" s="366"/>
      <c r="BGM16" s="366"/>
      <c r="BGN16" s="366"/>
      <c r="BGO16" s="366"/>
      <c r="BGP16" s="366"/>
      <c r="BGQ16" s="366"/>
      <c r="BGR16" s="366"/>
      <c r="BGS16" s="366"/>
      <c r="BGT16" s="366"/>
      <c r="BGU16" s="366"/>
      <c r="BGV16" s="366"/>
      <c r="BGW16" s="366"/>
      <c r="BGX16" s="366"/>
      <c r="BGY16" s="366"/>
      <c r="BGZ16" s="366"/>
      <c r="BHA16" s="366"/>
      <c r="BHB16" s="366"/>
      <c r="BHC16" s="366"/>
      <c r="BHD16" s="366"/>
      <c r="BHE16" s="366"/>
      <c r="BHF16" s="366"/>
      <c r="BHG16" s="366"/>
      <c r="BHH16" s="366"/>
      <c r="BHI16" s="366"/>
      <c r="BHJ16" s="366"/>
      <c r="BHK16" s="366"/>
      <c r="BHL16" s="366"/>
      <c r="BHM16" s="366"/>
      <c r="BHN16" s="366"/>
      <c r="BHO16" s="366"/>
      <c r="BHP16" s="366"/>
      <c r="BHQ16" s="366"/>
      <c r="BHR16" s="366"/>
      <c r="BHS16" s="366"/>
      <c r="BHT16" s="366"/>
      <c r="BHU16" s="366"/>
      <c r="BHV16" s="366"/>
      <c r="BHW16" s="366"/>
      <c r="BHX16" s="366"/>
      <c r="BHY16" s="366"/>
      <c r="BHZ16" s="366"/>
      <c r="BIA16" s="366"/>
      <c r="BIB16" s="366"/>
      <c r="BIC16" s="366"/>
      <c r="BID16" s="366"/>
      <c r="BIE16" s="366"/>
      <c r="BIF16" s="366"/>
      <c r="BIG16" s="366"/>
      <c r="BIH16" s="366"/>
      <c r="BII16" s="366"/>
      <c r="BIJ16" s="366"/>
      <c r="BIK16" s="366"/>
      <c r="BIL16" s="366"/>
      <c r="BIM16" s="366"/>
      <c r="BIN16" s="366"/>
      <c r="BIO16" s="366"/>
      <c r="BIP16" s="366"/>
      <c r="BIQ16" s="366"/>
      <c r="BIR16" s="366"/>
      <c r="BIS16" s="366"/>
      <c r="BIT16" s="366"/>
      <c r="BIU16" s="366"/>
      <c r="BIV16" s="366"/>
      <c r="BIW16" s="366"/>
      <c r="BIX16" s="366"/>
      <c r="BIY16" s="366"/>
      <c r="BIZ16" s="366"/>
      <c r="BJA16" s="366"/>
      <c r="BJB16" s="366"/>
      <c r="BJC16" s="366"/>
      <c r="BJD16" s="366"/>
      <c r="BJE16" s="366"/>
      <c r="BJF16" s="366"/>
      <c r="BJG16" s="366"/>
      <c r="BJH16" s="366"/>
      <c r="BJI16" s="366"/>
      <c r="BJJ16" s="366"/>
      <c r="BJK16" s="366"/>
      <c r="BJL16" s="366"/>
      <c r="BJM16" s="366"/>
      <c r="BJN16" s="366"/>
      <c r="BJO16" s="366"/>
      <c r="BJP16" s="366"/>
      <c r="BJQ16" s="366"/>
      <c r="BJR16" s="366"/>
      <c r="BJS16" s="366"/>
      <c r="BJT16" s="366"/>
      <c r="BJU16" s="366"/>
      <c r="BJV16" s="366"/>
      <c r="BJW16" s="366"/>
      <c r="BJX16" s="366"/>
      <c r="BJY16" s="366"/>
      <c r="BJZ16" s="366"/>
      <c r="BKA16" s="366"/>
      <c r="BKB16" s="366"/>
      <c r="BKC16" s="366"/>
      <c r="BKD16" s="366"/>
      <c r="BKE16" s="366"/>
      <c r="BKF16" s="366"/>
      <c r="BKG16" s="366"/>
      <c r="BKH16" s="366"/>
      <c r="BKI16" s="366"/>
      <c r="BKJ16" s="366"/>
      <c r="BKK16" s="366"/>
      <c r="BKL16" s="366"/>
      <c r="BKM16" s="366"/>
      <c r="BKN16" s="366"/>
      <c r="BKO16" s="366"/>
      <c r="BKP16" s="366"/>
      <c r="BKQ16" s="366"/>
      <c r="BKR16" s="366"/>
      <c r="BKS16" s="366"/>
      <c r="BKT16" s="366"/>
      <c r="BKU16" s="366"/>
      <c r="BKV16" s="366"/>
      <c r="BKW16" s="366"/>
      <c r="BKX16" s="366"/>
      <c r="BKY16" s="366"/>
      <c r="BKZ16" s="366"/>
      <c r="BLA16" s="366"/>
      <c r="BLB16" s="366"/>
      <c r="BLC16" s="366"/>
      <c r="BLD16" s="366"/>
      <c r="BLE16" s="366"/>
      <c r="BLF16" s="366"/>
      <c r="BLG16" s="366"/>
      <c r="BLH16" s="366"/>
      <c r="BLI16" s="366"/>
      <c r="BLJ16" s="366"/>
      <c r="BLK16" s="366"/>
      <c r="BLL16" s="366"/>
      <c r="BLM16" s="366"/>
      <c r="BLN16" s="366"/>
      <c r="BLO16" s="366"/>
      <c r="BLP16" s="366"/>
      <c r="BLQ16" s="366"/>
      <c r="BLR16" s="366"/>
      <c r="BLS16" s="366"/>
      <c r="BLT16" s="366"/>
      <c r="BLU16" s="366"/>
      <c r="BLV16" s="366"/>
      <c r="BLW16" s="366"/>
      <c r="BLX16" s="366"/>
      <c r="BLY16" s="366"/>
      <c r="BLZ16" s="366"/>
      <c r="BMA16" s="366"/>
      <c r="BMB16" s="366"/>
      <c r="BMC16" s="366"/>
      <c r="BMD16" s="366"/>
      <c r="BME16" s="366"/>
      <c r="BMF16" s="366"/>
      <c r="BMG16" s="366"/>
      <c r="BMH16" s="366"/>
      <c r="BMI16" s="366"/>
      <c r="BMJ16" s="366"/>
      <c r="BMK16" s="366"/>
      <c r="BML16" s="366"/>
      <c r="BMM16" s="366"/>
      <c r="BMN16" s="366"/>
      <c r="BMO16" s="366"/>
      <c r="BMP16" s="366"/>
      <c r="BMQ16" s="366"/>
      <c r="BMR16" s="366"/>
      <c r="BMS16" s="366"/>
      <c r="BMT16" s="366"/>
      <c r="BMU16" s="366"/>
      <c r="BMV16" s="366"/>
      <c r="BMW16" s="366"/>
      <c r="BMX16" s="366"/>
      <c r="BMY16" s="366"/>
      <c r="BMZ16" s="366"/>
      <c r="BNA16" s="366"/>
      <c r="BNB16" s="366"/>
      <c r="BNC16" s="366"/>
      <c r="BND16" s="366"/>
      <c r="BNE16" s="366"/>
      <c r="BNF16" s="366"/>
      <c r="BNG16" s="366"/>
      <c r="BNH16" s="366"/>
      <c r="BNI16" s="366"/>
      <c r="BNJ16" s="366"/>
      <c r="BNK16" s="366"/>
      <c r="BNL16" s="366"/>
      <c r="BNM16" s="366"/>
      <c r="BNN16" s="366"/>
      <c r="BNO16" s="366"/>
      <c r="BNP16" s="366"/>
      <c r="BNQ16" s="366"/>
      <c r="BNR16" s="366"/>
      <c r="BNS16" s="366"/>
      <c r="BNT16" s="366"/>
      <c r="BNU16" s="366"/>
      <c r="BNV16" s="366"/>
      <c r="BNW16" s="366"/>
      <c r="BNX16" s="366"/>
      <c r="BNY16" s="366"/>
      <c r="BNZ16" s="366"/>
      <c r="BOA16" s="366"/>
      <c r="BOB16" s="366"/>
      <c r="BOC16" s="366"/>
      <c r="BOD16" s="366"/>
      <c r="BOE16" s="366"/>
      <c r="BOF16" s="366"/>
      <c r="BOG16" s="366"/>
      <c r="BOH16" s="366"/>
      <c r="BOI16" s="366"/>
      <c r="BOJ16" s="366"/>
      <c r="BOK16" s="366"/>
      <c r="BOL16" s="366"/>
      <c r="BOM16" s="366"/>
      <c r="BON16" s="366"/>
      <c r="BOO16" s="366"/>
      <c r="BOP16" s="366"/>
      <c r="BOQ16" s="366"/>
      <c r="BOR16" s="366"/>
      <c r="BOS16" s="366"/>
      <c r="BOT16" s="366"/>
      <c r="BOU16" s="366"/>
      <c r="BOV16" s="366"/>
      <c r="BOW16" s="366"/>
      <c r="BOX16" s="366"/>
      <c r="BOY16" s="366"/>
      <c r="BOZ16" s="366"/>
      <c r="BPA16" s="366"/>
      <c r="BPB16" s="366"/>
      <c r="BPC16" s="366"/>
      <c r="BPD16" s="366"/>
      <c r="BPE16" s="366"/>
      <c r="BPF16" s="366"/>
      <c r="BPG16" s="366"/>
      <c r="BPH16" s="366"/>
      <c r="BPI16" s="366"/>
      <c r="BPJ16" s="366"/>
      <c r="BPK16" s="366"/>
      <c r="BPL16" s="366"/>
      <c r="BPM16" s="366"/>
      <c r="BPN16" s="366"/>
      <c r="BPO16" s="366"/>
      <c r="BPP16" s="366"/>
      <c r="BPQ16" s="366"/>
      <c r="BPR16" s="366"/>
      <c r="BPS16" s="366"/>
      <c r="BPT16" s="366"/>
      <c r="BPU16" s="366"/>
      <c r="BPV16" s="366"/>
      <c r="BPW16" s="366"/>
      <c r="BPX16" s="366"/>
      <c r="BPY16" s="366"/>
      <c r="BPZ16" s="366"/>
      <c r="BQA16" s="366"/>
      <c r="BQB16" s="366"/>
      <c r="BQC16" s="366"/>
      <c r="BQD16" s="366"/>
      <c r="BQE16" s="366"/>
      <c r="BQF16" s="366"/>
      <c r="BQG16" s="366"/>
      <c r="BQH16" s="366"/>
      <c r="BQI16" s="366"/>
      <c r="BQJ16" s="366"/>
      <c r="BQK16" s="366"/>
      <c r="BQL16" s="366"/>
      <c r="BQM16" s="366"/>
      <c r="BQN16" s="366"/>
      <c r="BQO16" s="366"/>
      <c r="BQP16" s="366"/>
      <c r="BQQ16" s="366"/>
      <c r="BQR16" s="366"/>
      <c r="BQS16" s="366"/>
      <c r="BQT16" s="366"/>
      <c r="BQU16" s="366"/>
      <c r="BQV16" s="366"/>
      <c r="BQW16" s="366"/>
      <c r="BQX16" s="366"/>
      <c r="BQY16" s="366"/>
      <c r="BQZ16" s="366"/>
      <c r="BRA16" s="366"/>
      <c r="BRB16" s="366"/>
      <c r="BRC16" s="366"/>
      <c r="BRD16" s="366"/>
      <c r="BRE16" s="366"/>
      <c r="BRF16" s="366"/>
      <c r="BRG16" s="366"/>
      <c r="BRH16" s="366"/>
      <c r="BRI16" s="366"/>
      <c r="BRJ16" s="366"/>
      <c r="BRK16" s="366"/>
      <c r="BRL16" s="366"/>
      <c r="BRM16" s="366"/>
      <c r="BRN16" s="366"/>
      <c r="BRO16" s="366"/>
      <c r="BRP16" s="366"/>
      <c r="BRQ16" s="366"/>
      <c r="BRR16" s="366"/>
      <c r="BRS16" s="366"/>
      <c r="BRT16" s="366"/>
      <c r="BRU16" s="366"/>
      <c r="BRV16" s="366"/>
      <c r="BRW16" s="366"/>
      <c r="BRX16" s="366"/>
      <c r="BRY16" s="366"/>
      <c r="BRZ16" s="366"/>
      <c r="BSA16" s="366"/>
      <c r="BSB16" s="366"/>
      <c r="BSC16" s="366"/>
      <c r="BSD16" s="366"/>
      <c r="BSE16" s="366"/>
      <c r="BSF16" s="366"/>
      <c r="BSG16" s="366"/>
      <c r="BSH16" s="366"/>
      <c r="BSI16" s="366"/>
      <c r="BSJ16" s="366"/>
      <c r="BSK16" s="366"/>
      <c r="BSL16" s="366"/>
      <c r="BSM16" s="366"/>
      <c r="BSN16" s="366"/>
      <c r="BSO16" s="366"/>
      <c r="BSP16" s="366"/>
      <c r="BSQ16" s="366"/>
      <c r="BSR16" s="366"/>
      <c r="BSS16" s="366"/>
      <c r="BST16" s="366"/>
      <c r="BSU16" s="366"/>
      <c r="BSV16" s="366"/>
      <c r="BSW16" s="366"/>
      <c r="BSX16" s="366"/>
      <c r="BSY16" s="366"/>
      <c r="BSZ16" s="366"/>
      <c r="BTA16" s="366"/>
      <c r="BTB16" s="366"/>
      <c r="BTC16" s="366"/>
      <c r="BTD16" s="366"/>
      <c r="BTE16" s="366"/>
      <c r="BTF16" s="366"/>
      <c r="BTG16" s="366"/>
      <c r="BTH16" s="366"/>
      <c r="BTI16" s="366"/>
      <c r="BTJ16" s="366"/>
      <c r="BTK16" s="366"/>
      <c r="BTL16" s="366"/>
      <c r="BTM16" s="366"/>
      <c r="BTN16" s="366"/>
      <c r="BTO16" s="366"/>
      <c r="BTP16" s="366"/>
      <c r="BTQ16" s="366"/>
      <c r="BTR16" s="366"/>
      <c r="BTS16" s="366"/>
      <c r="BTT16" s="366"/>
      <c r="BTU16" s="366"/>
      <c r="BTV16" s="366"/>
      <c r="BTW16" s="366"/>
      <c r="BTX16" s="366"/>
      <c r="BTY16" s="366"/>
      <c r="BTZ16" s="366"/>
    </row>
    <row r="17" spans="1:1898" s="401" customFormat="1" x14ac:dyDescent="0.25">
      <c r="A17" s="383">
        <f>'1_Pflegepersonalbedarf 2024'!A7</f>
        <v>0</v>
      </c>
      <c r="B17" s="387">
        <f>'1_Pflegepersonalbedarf 2024'!E128</f>
        <v>0</v>
      </c>
      <c r="C17" s="387">
        <f>'1_Pflegepersonalbedarf 2024'!E129</f>
        <v>0</v>
      </c>
      <c r="D17" s="387">
        <f>'1_Pflegepersonalbedarf 2024'!E130</f>
        <v>0</v>
      </c>
      <c r="E17" s="387">
        <f>'1_Pflegepersonalbedarf 2024'!E131</f>
        <v>0</v>
      </c>
      <c r="F17" s="387">
        <f>'1_Pflegepersonalbedarf 2024'!E132</f>
        <v>0</v>
      </c>
      <c r="G17" s="387">
        <f>'1_Pflegepersonalbedarf 2024'!E133</f>
        <v>0</v>
      </c>
      <c r="H17" s="387">
        <f>'1_Pflegepersonalbedarf 2024'!E134</f>
        <v>0</v>
      </c>
      <c r="I17" s="387">
        <f>'1_Pflegepersonalbedarf 2024'!E135</f>
        <v>0</v>
      </c>
      <c r="J17" s="387">
        <f>'1_Pflegepersonalbedarf 2024'!E136</f>
        <v>0</v>
      </c>
      <c r="K17" s="384">
        <f>'1_Pflegepersonalbedarf 2024'!D134</f>
        <v>0</v>
      </c>
      <c r="L17" s="384">
        <f>'1_Pflegepersonalbedarf 2024'!D135</f>
        <v>0</v>
      </c>
      <c r="M17" s="384">
        <f>'1_Pflegepersonalbedarf 2024'!E138</f>
        <v>0</v>
      </c>
      <c r="N17" s="384">
        <f>'1_Pflegepersonalbedarf 2024'!E139</f>
        <v>0</v>
      </c>
      <c r="O17" s="387">
        <f>'1_Pflegepersonalbedarf 2024'!E140</f>
        <v>0</v>
      </c>
      <c r="P17" s="387">
        <f>'1_Pflegepersonalbedarf 2024'!E141</f>
        <v>0</v>
      </c>
      <c r="Q17" s="387">
        <f>'1_Pflegepersonalbedarf 2024'!E142</f>
        <v>0</v>
      </c>
      <c r="R17" s="387">
        <f>'1_Pflegepersonalbedarf 2024'!E143</f>
        <v>0</v>
      </c>
      <c r="S17" s="387">
        <f>'1_Pflegepersonalbedarf 2024'!E144</f>
        <v>0</v>
      </c>
      <c r="T17" s="387">
        <f>'1_Pflegepersonalbedarf 2024'!E145</f>
        <v>0</v>
      </c>
      <c r="U17" s="402" t="str">
        <f>'1_Pflegepersonalbedarf 2024'!E146</f>
        <v>0</v>
      </c>
      <c r="V17" s="402" t="str">
        <f>'1_Pflegepersonalbedarf 2024'!E147</f>
        <v>0</v>
      </c>
      <c r="W17" s="402" t="str">
        <f>'1_Pflegepersonalbedarf 2024'!E148</f>
        <v>0</v>
      </c>
      <c r="X17" s="402" t="str">
        <f>'1_Pflegepersonalbedarf 2024'!E149</f>
        <v>0</v>
      </c>
      <c r="Y17" s="402" t="str">
        <f>'1_Pflegepersonalbedarf 2024'!E150</f>
        <v>0</v>
      </c>
      <c r="Z17" s="387">
        <f>'1_Pflegepersonalbedarf 2024'!E151</f>
        <v>0</v>
      </c>
      <c r="AA17" s="387">
        <f>'1_Pflegepersonalbedarf 2024'!E152</f>
        <v>0</v>
      </c>
      <c r="AB17" s="387">
        <f>'1_Pflegepersonalbedarf 2024'!E153</f>
        <v>0</v>
      </c>
      <c r="AC17" s="387">
        <f>'1_Pflegepersonalbedarf 2024'!E154</f>
        <v>0</v>
      </c>
      <c r="AD17" s="387">
        <f>'1_Pflegepersonalbedarf 2024'!$G128</f>
        <v>0</v>
      </c>
      <c r="AE17" s="387">
        <f>'1_Pflegepersonalbedarf 2024'!$G129</f>
        <v>0</v>
      </c>
      <c r="AF17" s="387">
        <f>'1_Pflegepersonalbedarf 2024'!$G130</f>
        <v>0</v>
      </c>
      <c r="AG17" s="387">
        <f>'1_Pflegepersonalbedarf 2024'!$G131</f>
        <v>0</v>
      </c>
      <c r="AH17" s="387">
        <f>'1_Pflegepersonalbedarf 2024'!$G132</f>
        <v>0</v>
      </c>
      <c r="AI17" s="387">
        <f>'1_Pflegepersonalbedarf 2024'!$G133</f>
        <v>0</v>
      </c>
      <c r="AJ17" s="387">
        <f>'1_Pflegepersonalbedarf 2024'!$G134</f>
        <v>0</v>
      </c>
      <c r="AK17" s="387">
        <f>'1_Pflegepersonalbedarf 2024'!$G135</f>
        <v>0</v>
      </c>
      <c r="AL17" s="387">
        <f>'1_Pflegepersonalbedarf 2024'!G136</f>
        <v>0</v>
      </c>
      <c r="AM17" s="384">
        <f>'1_Pflegepersonalbedarf 2024'!F134</f>
        <v>0</v>
      </c>
      <c r="AN17" s="384">
        <f>'1_Pflegepersonalbedarf 2024'!F135</f>
        <v>0</v>
      </c>
      <c r="AO17" s="384">
        <f>'1_Pflegepersonalbedarf 2024'!$G138</f>
        <v>0</v>
      </c>
      <c r="AP17" s="384">
        <f>'1_Pflegepersonalbedarf 2024'!$G139</f>
        <v>0</v>
      </c>
      <c r="AQ17" s="387">
        <f>'1_Pflegepersonalbedarf 2024'!$G140</f>
        <v>0</v>
      </c>
      <c r="AR17" s="387">
        <f>'1_Pflegepersonalbedarf 2024'!$G141</f>
        <v>0</v>
      </c>
      <c r="AS17" s="387">
        <f>'1_Pflegepersonalbedarf 2024'!$G142</f>
        <v>0</v>
      </c>
      <c r="AT17" s="387">
        <f>'1_Pflegepersonalbedarf 2024'!$G143</f>
        <v>0</v>
      </c>
      <c r="AU17" s="387">
        <f>'1_Pflegepersonalbedarf 2024'!$G144</f>
        <v>0</v>
      </c>
      <c r="AV17" s="387">
        <f>'1_Pflegepersonalbedarf 2024'!$G145</f>
        <v>0</v>
      </c>
      <c r="AW17" s="402" t="str">
        <f>'1_Pflegepersonalbedarf 2024'!$G146</f>
        <v>0</v>
      </c>
      <c r="AX17" s="402" t="str">
        <f>'1_Pflegepersonalbedarf 2024'!$G147</f>
        <v>0</v>
      </c>
      <c r="AY17" s="402" t="str">
        <f>'1_Pflegepersonalbedarf 2024'!$G148</f>
        <v>0</v>
      </c>
      <c r="AZ17" s="402" t="str">
        <f>'1_Pflegepersonalbedarf 2024'!$G149</f>
        <v>0</v>
      </c>
      <c r="BA17" s="402" t="str">
        <f>'1_Pflegepersonalbedarf 2024'!$G150</f>
        <v>0</v>
      </c>
      <c r="BB17" s="387">
        <f>'1_Pflegepersonalbedarf 2024'!$G151</f>
        <v>0</v>
      </c>
      <c r="BC17" s="387">
        <f>'1_Pflegepersonalbedarf 2024'!$G152</f>
        <v>0</v>
      </c>
      <c r="BD17" s="387">
        <f>'1_Pflegepersonalbedarf 2024'!$G153</f>
        <v>0</v>
      </c>
      <c r="BE17" s="387">
        <f>'1_Pflegepersonalbedarf 2024'!$G154</f>
        <v>0</v>
      </c>
      <c r="BF17" s="387">
        <f>'1_Pflegepersonalbedarf 2024'!$I128</f>
        <v>0</v>
      </c>
      <c r="BG17" s="387">
        <f>'1_Pflegepersonalbedarf 2024'!$I129</f>
        <v>0</v>
      </c>
      <c r="BH17" s="387">
        <f>'1_Pflegepersonalbedarf 2024'!$I130</f>
        <v>0</v>
      </c>
      <c r="BI17" s="387">
        <f>'1_Pflegepersonalbedarf 2024'!$I131</f>
        <v>0</v>
      </c>
      <c r="BJ17" s="387">
        <f>'1_Pflegepersonalbedarf 2024'!$I132</f>
        <v>0</v>
      </c>
      <c r="BK17" s="387">
        <f>'1_Pflegepersonalbedarf 2024'!$I133</f>
        <v>0</v>
      </c>
      <c r="BL17" s="387">
        <f>'1_Pflegepersonalbedarf 2024'!$I134</f>
        <v>0</v>
      </c>
      <c r="BM17" s="387">
        <f>'1_Pflegepersonalbedarf 2024'!$I135</f>
        <v>0</v>
      </c>
      <c r="BN17" s="384">
        <f>'1_Pflegepersonalbedarf 2024'!H134</f>
        <v>0</v>
      </c>
      <c r="BO17" s="387">
        <f>'1_Pflegepersonalbedarf 2024'!I136</f>
        <v>0</v>
      </c>
      <c r="BP17" s="384">
        <f>'1_Pflegepersonalbedarf 2024'!H135</f>
        <v>0</v>
      </c>
      <c r="BQ17" s="384">
        <f>'1_Pflegepersonalbedarf 2024'!$I138</f>
        <v>0</v>
      </c>
      <c r="BR17" s="384">
        <f>'1_Pflegepersonalbedarf 2024'!$I139</f>
        <v>0</v>
      </c>
      <c r="BS17" s="387">
        <f>'1_Pflegepersonalbedarf 2024'!$I140</f>
        <v>0</v>
      </c>
      <c r="BT17" s="387">
        <f>'1_Pflegepersonalbedarf 2024'!$I141</f>
        <v>0</v>
      </c>
      <c r="BU17" s="387">
        <f>'1_Pflegepersonalbedarf 2024'!$I142</f>
        <v>0</v>
      </c>
      <c r="BV17" s="387">
        <f>'1_Pflegepersonalbedarf 2024'!$I143</f>
        <v>0</v>
      </c>
      <c r="BW17" s="387">
        <f>'1_Pflegepersonalbedarf 2024'!$I144</f>
        <v>0</v>
      </c>
      <c r="BX17" s="387">
        <f>'1_Pflegepersonalbedarf 2024'!$I145</f>
        <v>0</v>
      </c>
      <c r="BY17" s="402" t="str">
        <f>'1_Pflegepersonalbedarf 2024'!$I146</f>
        <v>0</v>
      </c>
      <c r="BZ17" s="402" t="str">
        <f>'1_Pflegepersonalbedarf 2024'!$I147</f>
        <v>0</v>
      </c>
      <c r="CA17" s="402" t="str">
        <f>'1_Pflegepersonalbedarf 2024'!$I148</f>
        <v>0</v>
      </c>
      <c r="CB17" s="402" t="str">
        <f>'1_Pflegepersonalbedarf 2024'!$I149</f>
        <v>0</v>
      </c>
      <c r="CC17" s="402" t="str">
        <f>'1_Pflegepersonalbedarf 2024'!$I150</f>
        <v>0</v>
      </c>
      <c r="CD17" s="387">
        <f>'1_Pflegepersonalbedarf 2024'!$I151</f>
        <v>0</v>
      </c>
      <c r="CE17" s="387">
        <f>'1_Pflegepersonalbedarf 2024'!$I152</f>
        <v>0</v>
      </c>
      <c r="CF17" s="387">
        <f>'1_Pflegepersonalbedarf 2024'!$I153</f>
        <v>0</v>
      </c>
      <c r="CG17" s="387">
        <f>'1_Pflegepersonalbedarf 2024'!$I154</f>
        <v>0</v>
      </c>
      <c r="CH17" s="387">
        <f>'1_Pflegepersonalbedarf 2024'!$K128</f>
        <v>0</v>
      </c>
      <c r="CI17" s="387">
        <f>'1_Pflegepersonalbedarf 2024'!$K129</f>
        <v>0</v>
      </c>
      <c r="CJ17" s="387">
        <f>'1_Pflegepersonalbedarf 2024'!$K130</f>
        <v>0</v>
      </c>
      <c r="CK17" s="387">
        <f>'1_Pflegepersonalbedarf 2024'!$K131</f>
        <v>0</v>
      </c>
      <c r="CL17" s="387">
        <f>'1_Pflegepersonalbedarf 2024'!$K132</f>
        <v>0</v>
      </c>
      <c r="CM17" s="387">
        <f>'1_Pflegepersonalbedarf 2024'!$K133</f>
        <v>0</v>
      </c>
      <c r="CN17" s="387">
        <f>'1_Pflegepersonalbedarf 2024'!$K134</f>
        <v>0</v>
      </c>
      <c r="CO17" s="387">
        <f>'1_Pflegepersonalbedarf 2024'!$K135</f>
        <v>0</v>
      </c>
      <c r="CP17" s="387">
        <f>'1_Pflegepersonalbedarf 2024'!K136</f>
        <v>0</v>
      </c>
      <c r="CQ17" s="384">
        <f>'1_Pflegepersonalbedarf 2024'!J134</f>
        <v>0</v>
      </c>
      <c r="CR17" s="384">
        <f>'1_Pflegepersonalbedarf 2024'!J135</f>
        <v>0</v>
      </c>
      <c r="CS17" s="384">
        <f>'1_Pflegepersonalbedarf 2024'!$K138</f>
        <v>0</v>
      </c>
      <c r="CT17" s="384">
        <f>'1_Pflegepersonalbedarf 2024'!$K139</f>
        <v>0</v>
      </c>
      <c r="CU17" s="387">
        <f>'1_Pflegepersonalbedarf 2024'!$K140</f>
        <v>0</v>
      </c>
      <c r="CV17" s="387">
        <f>'1_Pflegepersonalbedarf 2024'!$K141</f>
        <v>0</v>
      </c>
      <c r="CW17" s="387">
        <f>'1_Pflegepersonalbedarf 2024'!$K142</f>
        <v>0</v>
      </c>
      <c r="CX17" s="387">
        <f>'1_Pflegepersonalbedarf 2024'!$K143</f>
        <v>0</v>
      </c>
      <c r="CY17" s="387">
        <f>'1_Pflegepersonalbedarf 2024'!$K144</f>
        <v>0</v>
      </c>
      <c r="CZ17" s="387">
        <f>'1_Pflegepersonalbedarf 2024'!$K145</f>
        <v>0</v>
      </c>
      <c r="DA17" s="402" t="str">
        <f>'1_Pflegepersonalbedarf 2024'!$K146</f>
        <v>0</v>
      </c>
      <c r="DB17" s="402" t="str">
        <f>'1_Pflegepersonalbedarf 2024'!$K147</f>
        <v>0</v>
      </c>
      <c r="DC17" s="402" t="str">
        <f>'1_Pflegepersonalbedarf 2024'!$K148</f>
        <v>0</v>
      </c>
      <c r="DD17" s="402" t="str">
        <f>'1_Pflegepersonalbedarf 2024'!$K149</f>
        <v>0</v>
      </c>
      <c r="DE17" s="402" t="str">
        <f>'1_Pflegepersonalbedarf 2024'!$K150</f>
        <v>0</v>
      </c>
      <c r="DF17" s="387">
        <f>'1_Pflegepersonalbedarf 2024'!$K151</f>
        <v>0</v>
      </c>
      <c r="DG17" s="387">
        <f>'1_Pflegepersonalbedarf 2024'!$K152</f>
        <v>0</v>
      </c>
      <c r="DH17" s="387">
        <f>'1_Pflegepersonalbedarf 2024'!$K153</f>
        <v>0</v>
      </c>
      <c r="DI17" s="387">
        <f>'1_Pflegepersonalbedarf 2024'!$K154</f>
        <v>0</v>
      </c>
      <c r="DJ17" s="387">
        <f>'1_Pflegepersonalbedarf 2024'!$M128</f>
        <v>0</v>
      </c>
      <c r="DK17" s="387">
        <f>'1_Pflegepersonalbedarf 2024'!$M129</f>
        <v>0</v>
      </c>
      <c r="DL17" s="387">
        <f>'1_Pflegepersonalbedarf 2024'!$M130</f>
        <v>0</v>
      </c>
      <c r="DM17" s="387">
        <f>'1_Pflegepersonalbedarf 2024'!$M131</f>
        <v>0</v>
      </c>
      <c r="DN17" s="387">
        <f>'1_Pflegepersonalbedarf 2024'!$M132</f>
        <v>0</v>
      </c>
      <c r="DO17" s="387">
        <f>'1_Pflegepersonalbedarf 2024'!$M133</f>
        <v>0</v>
      </c>
      <c r="DP17" s="387">
        <f>'1_Pflegepersonalbedarf 2024'!$M134</f>
        <v>0</v>
      </c>
      <c r="DQ17" s="387">
        <f>'1_Pflegepersonalbedarf 2024'!$M135</f>
        <v>0</v>
      </c>
      <c r="DR17" s="387">
        <f>'1_Pflegepersonalbedarf 2024'!M136</f>
        <v>0</v>
      </c>
      <c r="DS17" s="384">
        <f>'1_Pflegepersonalbedarf 2024'!L134</f>
        <v>0</v>
      </c>
      <c r="DT17" s="384">
        <f>'1_Pflegepersonalbedarf 2024'!L135</f>
        <v>0</v>
      </c>
      <c r="DU17" s="384">
        <f>'1_Pflegepersonalbedarf 2024'!$M138</f>
        <v>0</v>
      </c>
      <c r="DV17" s="384">
        <f>'1_Pflegepersonalbedarf 2024'!$M139</f>
        <v>0</v>
      </c>
      <c r="DW17" s="387">
        <f>'1_Pflegepersonalbedarf 2024'!$M140</f>
        <v>0</v>
      </c>
      <c r="DX17" s="387">
        <f>'1_Pflegepersonalbedarf 2024'!$M141</f>
        <v>0</v>
      </c>
      <c r="DY17" s="387">
        <f>'1_Pflegepersonalbedarf 2024'!$M142</f>
        <v>0</v>
      </c>
      <c r="DZ17" s="387">
        <f>'1_Pflegepersonalbedarf 2024'!$M143</f>
        <v>0</v>
      </c>
      <c r="EA17" s="387">
        <f>'1_Pflegepersonalbedarf 2024'!$M144</f>
        <v>0</v>
      </c>
      <c r="EB17" s="387">
        <f>'1_Pflegepersonalbedarf 2024'!$M145</f>
        <v>0</v>
      </c>
      <c r="EC17" s="402" t="str">
        <f>'1_Pflegepersonalbedarf 2024'!$M146</f>
        <v>0</v>
      </c>
      <c r="ED17" s="402" t="str">
        <f>'1_Pflegepersonalbedarf 2024'!$M147</f>
        <v>0</v>
      </c>
      <c r="EE17" s="402" t="str">
        <f>'1_Pflegepersonalbedarf 2024'!$M148</f>
        <v>0</v>
      </c>
      <c r="EF17" s="402" t="str">
        <f>'1_Pflegepersonalbedarf 2024'!$M149</f>
        <v>0</v>
      </c>
      <c r="EG17" s="402" t="str">
        <f>'1_Pflegepersonalbedarf 2024'!$M150</f>
        <v>0</v>
      </c>
      <c r="EH17" s="387">
        <f>'1_Pflegepersonalbedarf 2024'!$M151</f>
        <v>0</v>
      </c>
      <c r="EI17" s="387">
        <f>'1_Pflegepersonalbedarf 2024'!$M152</f>
        <v>0</v>
      </c>
      <c r="EJ17" s="387">
        <f>'1_Pflegepersonalbedarf 2024'!$M153</f>
        <v>0</v>
      </c>
      <c r="EK17" s="387">
        <f>'1_Pflegepersonalbedarf 2024'!$M154</f>
        <v>0</v>
      </c>
      <c r="EL17" s="387">
        <f>'1_Pflegepersonalbedarf 2024'!$O128</f>
        <v>0</v>
      </c>
      <c r="EM17" s="387">
        <f>'1_Pflegepersonalbedarf 2024'!$O129</f>
        <v>0</v>
      </c>
      <c r="EN17" s="387">
        <f>'1_Pflegepersonalbedarf 2024'!$O130</f>
        <v>0</v>
      </c>
      <c r="EO17" s="387">
        <f>'1_Pflegepersonalbedarf 2024'!$O131</f>
        <v>0</v>
      </c>
      <c r="EP17" s="387">
        <f>'1_Pflegepersonalbedarf 2024'!$O132</f>
        <v>0</v>
      </c>
      <c r="EQ17" s="387">
        <f>'1_Pflegepersonalbedarf 2024'!$O133</f>
        <v>0</v>
      </c>
      <c r="ER17" s="387">
        <f>'1_Pflegepersonalbedarf 2024'!$O134</f>
        <v>0</v>
      </c>
      <c r="ES17" s="387">
        <f>'1_Pflegepersonalbedarf 2024'!$O135</f>
        <v>0</v>
      </c>
      <c r="ET17" s="387">
        <f>'1_Pflegepersonalbedarf 2024'!O136</f>
        <v>0</v>
      </c>
      <c r="EU17" s="384">
        <f>'1_Pflegepersonalbedarf 2024'!N134</f>
        <v>0</v>
      </c>
      <c r="EV17" s="384">
        <f>'1_Pflegepersonalbedarf 2024'!N135</f>
        <v>0</v>
      </c>
      <c r="EW17" s="384">
        <f>'1_Pflegepersonalbedarf 2024'!$O138</f>
        <v>0</v>
      </c>
      <c r="EX17" s="384">
        <f>'1_Pflegepersonalbedarf 2024'!$O139</f>
        <v>0</v>
      </c>
      <c r="EY17" s="387">
        <f>'1_Pflegepersonalbedarf 2024'!$O140</f>
        <v>0</v>
      </c>
      <c r="EZ17" s="387">
        <f>'1_Pflegepersonalbedarf 2024'!$O141</f>
        <v>0</v>
      </c>
      <c r="FA17" s="387">
        <f>'1_Pflegepersonalbedarf 2024'!$O142</f>
        <v>0</v>
      </c>
      <c r="FB17" s="387">
        <f>'1_Pflegepersonalbedarf 2024'!$O143</f>
        <v>0</v>
      </c>
      <c r="FC17" s="387">
        <f>'1_Pflegepersonalbedarf 2024'!$O144</f>
        <v>0</v>
      </c>
      <c r="FD17" s="387">
        <f>'1_Pflegepersonalbedarf 2024'!$O145</f>
        <v>0</v>
      </c>
      <c r="FE17" s="402" t="str">
        <f>'1_Pflegepersonalbedarf 2024'!$O146</f>
        <v>0</v>
      </c>
      <c r="FF17" s="402" t="str">
        <f>'1_Pflegepersonalbedarf 2024'!$O147</f>
        <v>0</v>
      </c>
      <c r="FG17" s="402" t="str">
        <f>'1_Pflegepersonalbedarf 2024'!$O148</f>
        <v>0</v>
      </c>
      <c r="FH17" s="402" t="str">
        <f>'1_Pflegepersonalbedarf 2024'!$O149</f>
        <v>0</v>
      </c>
      <c r="FI17" s="402" t="str">
        <f>'1_Pflegepersonalbedarf 2024'!$O150</f>
        <v>0</v>
      </c>
      <c r="FJ17" s="387">
        <f>'1_Pflegepersonalbedarf 2024'!$O151</f>
        <v>0</v>
      </c>
      <c r="FK17" s="387">
        <f>'1_Pflegepersonalbedarf 2024'!$O152</f>
        <v>0</v>
      </c>
      <c r="FL17" s="387">
        <f>'1_Pflegepersonalbedarf 2024'!$O153</f>
        <v>0</v>
      </c>
      <c r="FM17" s="387">
        <f>'1_Pflegepersonalbedarf 2024'!$O154</f>
        <v>0</v>
      </c>
      <c r="FN17" s="387">
        <f>'1_Pflegepersonalbedarf 2024'!E276</f>
        <v>0</v>
      </c>
      <c r="FO17" s="387">
        <f>'1_Pflegepersonalbedarf 2024'!E277</f>
        <v>0</v>
      </c>
      <c r="FP17" s="387">
        <f>'1_Pflegepersonalbedarf 2024'!E278</f>
        <v>0</v>
      </c>
      <c r="FQ17" s="387">
        <f>'1_Pflegepersonalbedarf 2024'!E279</f>
        <v>0</v>
      </c>
      <c r="FR17" s="387">
        <f>'1_Pflegepersonalbedarf 2024'!E280</f>
        <v>0</v>
      </c>
      <c r="FS17" s="387">
        <f>'1_Pflegepersonalbedarf 2024'!E281</f>
        <v>0</v>
      </c>
      <c r="FT17" s="387">
        <f>'1_Pflegepersonalbedarf 2024'!E282</f>
        <v>0</v>
      </c>
      <c r="FU17" s="387">
        <f>'1_Pflegepersonalbedarf 2024'!E283</f>
        <v>0</v>
      </c>
      <c r="FV17" s="387">
        <f>'1_Pflegepersonalbedarf 2024'!E284</f>
        <v>0</v>
      </c>
      <c r="FW17" s="384">
        <f>'1_Pflegepersonalbedarf 2024'!D282</f>
        <v>0</v>
      </c>
      <c r="FX17" s="384">
        <f>'1_Pflegepersonalbedarf 2024'!D283</f>
        <v>0</v>
      </c>
      <c r="FY17" s="384">
        <f>'1_Pflegepersonalbedarf 2024'!E286</f>
        <v>0</v>
      </c>
      <c r="FZ17" s="384">
        <f>'1_Pflegepersonalbedarf 2024'!E287</f>
        <v>0</v>
      </c>
      <c r="GA17" s="387">
        <f>'1_Pflegepersonalbedarf 2024'!E288</f>
        <v>0</v>
      </c>
      <c r="GB17" s="387">
        <f>'1_Pflegepersonalbedarf 2024'!E290</f>
        <v>0</v>
      </c>
      <c r="GC17" s="387">
        <f>'1_Pflegepersonalbedarf 2024'!E291</f>
        <v>0</v>
      </c>
      <c r="GD17" s="387">
        <f>'1_Pflegepersonalbedarf 2024'!E291</f>
        <v>0</v>
      </c>
      <c r="GE17" s="387">
        <f>'1_Pflegepersonalbedarf 2024'!E292</f>
        <v>0</v>
      </c>
      <c r="GF17" s="387">
        <f>'1_Pflegepersonalbedarf 2024'!E293</f>
        <v>0</v>
      </c>
      <c r="GG17" s="402" t="str">
        <f>'1_Pflegepersonalbedarf 2024'!E294</f>
        <v>0</v>
      </c>
      <c r="GH17" s="402" t="str">
        <f>'1_Pflegepersonalbedarf 2024'!E295</f>
        <v>0</v>
      </c>
      <c r="GI17" s="402" t="str">
        <f>'1_Pflegepersonalbedarf 2024'!E296</f>
        <v>0</v>
      </c>
      <c r="GJ17" s="402" t="str">
        <f>'1_Pflegepersonalbedarf 2024'!E297</f>
        <v>0</v>
      </c>
      <c r="GK17" s="402" t="str">
        <f>'1_Pflegepersonalbedarf 2024'!E298</f>
        <v>0</v>
      </c>
      <c r="GL17" s="387">
        <f>'1_Pflegepersonalbedarf 2024'!E299</f>
        <v>0</v>
      </c>
      <c r="GM17" s="387">
        <f>'1_Pflegepersonalbedarf 2024'!E300</f>
        <v>0</v>
      </c>
      <c r="GN17" s="387">
        <f>'1_Pflegepersonalbedarf 2024'!E301</f>
        <v>0</v>
      </c>
      <c r="GO17" s="387">
        <f>'1_Pflegepersonalbedarf 2024'!E302</f>
        <v>0</v>
      </c>
      <c r="GP17" s="387">
        <f>'1_Pflegepersonalbedarf 2024'!G276</f>
        <v>0</v>
      </c>
      <c r="GQ17" s="387">
        <f>'1_Pflegepersonalbedarf 2024'!G277</f>
        <v>0</v>
      </c>
      <c r="GR17" s="387">
        <f>'1_Pflegepersonalbedarf 2024'!G278</f>
        <v>0</v>
      </c>
      <c r="GS17" s="387">
        <f>'1_Pflegepersonalbedarf 2024'!G279</f>
        <v>0</v>
      </c>
      <c r="GT17" s="387">
        <f>'1_Pflegepersonalbedarf 2024'!G280</f>
        <v>0</v>
      </c>
      <c r="GU17" s="387">
        <f>'1_Pflegepersonalbedarf 2024'!G281</f>
        <v>0</v>
      </c>
      <c r="GV17" s="387">
        <f>'1_Pflegepersonalbedarf 2024'!G282</f>
        <v>0</v>
      </c>
      <c r="GW17" s="387">
        <f>'1_Pflegepersonalbedarf 2024'!G283</f>
        <v>0</v>
      </c>
      <c r="GX17" s="387">
        <f>'1_Pflegepersonalbedarf 2024'!G284</f>
        <v>0</v>
      </c>
      <c r="GY17" s="384">
        <f>'1_Pflegepersonalbedarf 2024'!F282</f>
        <v>0</v>
      </c>
      <c r="GZ17" s="384">
        <f>'1_Pflegepersonalbedarf 2024'!F283</f>
        <v>0</v>
      </c>
      <c r="HA17" s="384">
        <f>'1_Pflegepersonalbedarf 2024'!G286</f>
        <v>0</v>
      </c>
      <c r="HB17" s="384">
        <f>'1_Pflegepersonalbedarf 2024'!G287</f>
        <v>0</v>
      </c>
      <c r="HC17" s="387">
        <f>'1_Pflegepersonalbedarf 2024'!G288</f>
        <v>0</v>
      </c>
      <c r="HD17" s="387">
        <f>'1_Pflegepersonalbedarf 2024'!G290</f>
        <v>0</v>
      </c>
      <c r="HE17" s="387">
        <f>'1_Pflegepersonalbedarf 2024'!G291</f>
        <v>0</v>
      </c>
      <c r="HF17" s="387">
        <f>'1_Pflegepersonalbedarf 2024'!G291</f>
        <v>0</v>
      </c>
      <c r="HG17" s="387">
        <f>'1_Pflegepersonalbedarf 2024'!G292</f>
        <v>0</v>
      </c>
      <c r="HH17" s="387">
        <f>'1_Pflegepersonalbedarf 2024'!G293</f>
        <v>0</v>
      </c>
      <c r="HI17" s="402" t="str">
        <f>'1_Pflegepersonalbedarf 2024'!G294</f>
        <v>0</v>
      </c>
      <c r="HJ17" s="402" t="str">
        <f>'1_Pflegepersonalbedarf 2024'!G295</f>
        <v>0</v>
      </c>
      <c r="HK17" s="402" t="str">
        <f>'1_Pflegepersonalbedarf 2024'!G296</f>
        <v>0</v>
      </c>
      <c r="HL17" s="402" t="str">
        <f>'1_Pflegepersonalbedarf 2024'!G297</f>
        <v>0</v>
      </c>
      <c r="HM17" s="402" t="str">
        <f>'1_Pflegepersonalbedarf 2024'!G298</f>
        <v>0</v>
      </c>
      <c r="HN17" s="387">
        <f>'1_Pflegepersonalbedarf 2024'!G299</f>
        <v>0</v>
      </c>
      <c r="HO17" s="387">
        <f>'1_Pflegepersonalbedarf 2024'!G300</f>
        <v>0</v>
      </c>
      <c r="HP17" s="387">
        <f>'1_Pflegepersonalbedarf 2024'!G301</f>
        <v>0</v>
      </c>
      <c r="HQ17" s="387">
        <f>'1_Pflegepersonalbedarf 2024'!G302</f>
        <v>0</v>
      </c>
      <c r="HR17" s="387">
        <f>'1_Pflegepersonalbedarf 2024'!I276</f>
        <v>0</v>
      </c>
      <c r="HS17" s="387">
        <f>'1_Pflegepersonalbedarf 2024'!I277</f>
        <v>0</v>
      </c>
      <c r="HT17" s="387">
        <f>'1_Pflegepersonalbedarf 2024'!I278</f>
        <v>0</v>
      </c>
      <c r="HU17" s="387">
        <f>'1_Pflegepersonalbedarf 2024'!I279</f>
        <v>0</v>
      </c>
      <c r="HV17" s="387">
        <f>'1_Pflegepersonalbedarf 2024'!I280</f>
        <v>0</v>
      </c>
      <c r="HW17" s="387">
        <f>'1_Pflegepersonalbedarf 2024'!I281</f>
        <v>0</v>
      </c>
      <c r="HX17" s="387">
        <f>'1_Pflegepersonalbedarf 2024'!I282</f>
        <v>0</v>
      </c>
      <c r="HY17" s="387">
        <f>'1_Pflegepersonalbedarf 2024'!I283</f>
        <v>0</v>
      </c>
      <c r="HZ17" s="387">
        <f>'1_Pflegepersonalbedarf 2024'!I284</f>
        <v>0</v>
      </c>
      <c r="IA17" s="384">
        <f>'1_Pflegepersonalbedarf 2024'!H282</f>
        <v>0</v>
      </c>
      <c r="IB17" s="384">
        <f>'1_Pflegepersonalbedarf 2024'!H283</f>
        <v>0</v>
      </c>
      <c r="IC17" s="384">
        <f>'1_Pflegepersonalbedarf 2024'!I286</f>
        <v>0</v>
      </c>
      <c r="ID17" s="384">
        <f>'1_Pflegepersonalbedarf 2024'!I287</f>
        <v>0</v>
      </c>
      <c r="IE17" s="387">
        <f>'1_Pflegepersonalbedarf 2024'!I288</f>
        <v>0</v>
      </c>
      <c r="IF17" s="387">
        <f>'1_Pflegepersonalbedarf 2024'!I290</f>
        <v>0</v>
      </c>
      <c r="IG17" s="387">
        <f>'1_Pflegepersonalbedarf 2024'!I291</f>
        <v>0</v>
      </c>
      <c r="IH17" s="387">
        <f>'1_Pflegepersonalbedarf 2024'!I291</f>
        <v>0</v>
      </c>
      <c r="II17" s="387">
        <f>'1_Pflegepersonalbedarf 2024'!I292</f>
        <v>0</v>
      </c>
      <c r="IJ17" s="387">
        <f>'1_Pflegepersonalbedarf 2024'!I293</f>
        <v>0</v>
      </c>
      <c r="IK17" s="402" t="str">
        <f>'1_Pflegepersonalbedarf 2024'!I294</f>
        <v>0</v>
      </c>
      <c r="IL17" s="402" t="str">
        <f>'1_Pflegepersonalbedarf 2024'!I295</f>
        <v>0</v>
      </c>
      <c r="IM17" s="402" t="str">
        <f>'1_Pflegepersonalbedarf 2024'!I296</f>
        <v>0</v>
      </c>
      <c r="IN17" s="402" t="str">
        <f>'1_Pflegepersonalbedarf 2024'!I297</f>
        <v>0</v>
      </c>
      <c r="IO17" s="402" t="str">
        <f>'1_Pflegepersonalbedarf 2024'!I298</f>
        <v>0</v>
      </c>
      <c r="IP17" s="387">
        <f>'1_Pflegepersonalbedarf 2024'!I299</f>
        <v>0</v>
      </c>
      <c r="IQ17" s="387">
        <f>'1_Pflegepersonalbedarf 2024'!I300</f>
        <v>0</v>
      </c>
      <c r="IR17" s="387">
        <f>'1_Pflegepersonalbedarf 2024'!I301</f>
        <v>0</v>
      </c>
      <c r="IS17" s="387">
        <f>'1_Pflegepersonalbedarf 2024'!I302</f>
        <v>0</v>
      </c>
      <c r="IT17" s="387">
        <f>'1_Pflegepersonalbedarf 2024'!K276</f>
        <v>0</v>
      </c>
      <c r="IU17" s="387">
        <f>'1_Pflegepersonalbedarf 2024'!K277</f>
        <v>0</v>
      </c>
      <c r="IV17" s="387">
        <f>'1_Pflegepersonalbedarf 2024'!K278</f>
        <v>0</v>
      </c>
      <c r="IW17" s="387">
        <f>'1_Pflegepersonalbedarf 2024'!K279</f>
        <v>0</v>
      </c>
      <c r="IX17" s="387">
        <f>'1_Pflegepersonalbedarf 2024'!K280</f>
        <v>0</v>
      </c>
      <c r="IY17" s="387">
        <f>'1_Pflegepersonalbedarf 2024'!K281</f>
        <v>0</v>
      </c>
      <c r="IZ17" s="387">
        <f>'1_Pflegepersonalbedarf 2024'!K282</f>
        <v>0</v>
      </c>
      <c r="JA17" s="387">
        <f>'1_Pflegepersonalbedarf 2024'!K283</f>
        <v>0</v>
      </c>
      <c r="JB17" s="387">
        <f>'1_Pflegepersonalbedarf 2024'!K284</f>
        <v>0</v>
      </c>
      <c r="JC17" s="384">
        <f>'1_Pflegepersonalbedarf 2024'!J282</f>
        <v>0</v>
      </c>
      <c r="JD17" s="384">
        <f>'1_Pflegepersonalbedarf 2024'!J283</f>
        <v>0</v>
      </c>
      <c r="JE17" s="384">
        <f>'1_Pflegepersonalbedarf 2024'!K286</f>
        <v>0</v>
      </c>
      <c r="JF17" s="384">
        <f>'1_Pflegepersonalbedarf 2024'!K287</f>
        <v>0</v>
      </c>
      <c r="JG17" s="387">
        <f>'1_Pflegepersonalbedarf 2024'!K288</f>
        <v>0</v>
      </c>
      <c r="JH17" s="387">
        <f>'1_Pflegepersonalbedarf 2024'!K290</f>
        <v>0</v>
      </c>
      <c r="JI17" s="387">
        <f>'1_Pflegepersonalbedarf 2024'!K291</f>
        <v>0</v>
      </c>
      <c r="JJ17" s="387">
        <f>'1_Pflegepersonalbedarf 2024'!K291</f>
        <v>0</v>
      </c>
      <c r="JK17" s="387">
        <f>'1_Pflegepersonalbedarf 2024'!K292</f>
        <v>0</v>
      </c>
      <c r="JL17" s="387">
        <f>'1_Pflegepersonalbedarf 2024'!K293</f>
        <v>0</v>
      </c>
      <c r="JM17" s="402" t="str">
        <f>'1_Pflegepersonalbedarf 2024'!K294</f>
        <v>0</v>
      </c>
      <c r="JN17" s="402" t="str">
        <f>'1_Pflegepersonalbedarf 2024'!K295</f>
        <v>0</v>
      </c>
      <c r="JO17" s="402" t="str">
        <f>'1_Pflegepersonalbedarf 2024'!K296</f>
        <v>0</v>
      </c>
      <c r="JP17" s="402" t="str">
        <f>'1_Pflegepersonalbedarf 2024'!K297</f>
        <v>0</v>
      </c>
      <c r="JQ17" s="402" t="str">
        <f>'1_Pflegepersonalbedarf 2024'!K298</f>
        <v>0</v>
      </c>
      <c r="JR17" s="387">
        <f>'1_Pflegepersonalbedarf 2024'!$K299</f>
        <v>0</v>
      </c>
      <c r="JS17" s="387">
        <f>'1_Pflegepersonalbedarf 2024'!$K300</f>
        <v>0</v>
      </c>
      <c r="JT17" s="387">
        <f>'1_Pflegepersonalbedarf 2024'!$K301</f>
        <v>0</v>
      </c>
      <c r="JU17" s="387">
        <f>'1_Pflegepersonalbedarf 2024'!$K302</f>
        <v>0</v>
      </c>
      <c r="JV17" s="387">
        <f>'1_Pflegepersonalbedarf 2024'!M276</f>
        <v>0</v>
      </c>
      <c r="JW17" s="387">
        <f>'1_Pflegepersonalbedarf 2024'!M277</f>
        <v>0</v>
      </c>
      <c r="JX17" s="387">
        <f>'1_Pflegepersonalbedarf 2024'!M278</f>
        <v>0</v>
      </c>
      <c r="JY17" s="387">
        <f>'1_Pflegepersonalbedarf 2024'!M279</f>
        <v>0</v>
      </c>
      <c r="JZ17" s="387">
        <f>'1_Pflegepersonalbedarf 2024'!M280</f>
        <v>0</v>
      </c>
      <c r="KA17" s="387">
        <f>'1_Pflegepersonalbedarf 2024'!M281</f>
        <v>0</v>
      </c>
      <c r="KB17" s="387">
        <f>'1_Pflegepersonalbedarf 2024'!M282</f>
        <v>0</v>
      </c>
      <c r="KC17" s="387">
        <f>'1_Pflegepersonalbedarf 2024'!M283</f>
        <v>0</v>
      </c>
      <c r="KD17" s="387">
        <f>'1_Pflegepersonalbedarf 2024'!M284</f>
        <v>0</v>
      </c>
      <c r="KE17" s="384">
        <f>'1_Pflegepersonalbedarf 2024'!L282</f>
        <v>0</v>
      </c>
      <c r="KF17" s="384">
        <f>'1_Pflegepersonalbedarf 2024'!L283</f>
        <v>0</v>
      </c>
      <c r="KG17" s="384">
        <f>'1_Pflegepersonalbedarf 2024'!M286</f>
        <v>0</v>
      </c>
      <c r="KH17" s="384">
        <f>'1_Pflegepersonalbedarf 2024'!M287</f>
        <v>0</v>
      </c>
      <c r="KI17" s="387">
        <f>'1_Pflegepersonalbedarf 2024'!M288</f>
        <v>0</v>
      </c>
      <c r="KJ17" s="387">
        <f>'1_Pflegepersonalbedarf 2024'!M290</f>
        <v>0</v>
      </c>
      <c r="KK17" s="387">
        <f>'1_Pflegepersonalbedarf 2024'!M291</f>
        <v>0</v>
      </c>
      <c r="KL17" s="387">
        <f>'1_Pflegepersonalbedarf 2024'!M291</f>
        <v>0</v>
      </c>
      <c r="KM17" s="387">
        <f>'1_Pflegepersonalbedarf 2024'!M292</f>
        <v>0</v>
      </c>
      <c r="KN17" s="387">
        <f>'1_Pflegepersonalbedarf 2024'!M293</f>
        <v>0</v>
      </c>
      <c r="KO17" s="402" t="str">
        <f>'1_Pflegepersonalbedarf 2024'!M294</f>
        <v>0</v>
      </c>
      <c r="KP17" s="402" t="str">
        <f>'1_Pflegepersonalbedarf 2024'!M295</f>
        <v>0</v>
      </c>
      <c r="KQ17" s="402" t="str">
        <f>'1_Pflegepersonalbedarf 2024'!M296</f>
        <v>0</v>
      </c>
      <c r="KR17" s="402" t="str">
        <f>'1_Pflegepersonalbedarf 2024'!M297</f>
        <v>0</v>
      </c>
      <c r="KS17" s="402" t="str">
        <f>'1_Pflegepersonalbedarf 2024'!M298</f>
        <v>0</v>
      </c>
      <c r="KT17" s="387">
        <f>'1_Pflegepersonalbedarf 2024'!$M299</f>
        <v>0</v>
      </c>
      <c r="KU17" s="387">
        <f>'1_Pflegepersonalbedarf 2024'!$M300</f>
        <v>0</v>
      </c>
      <c r="KV17" s="387">
        <f>'1_Pflegepersonalbedarf 2024'!$M301</f>
        <v>0</v>
      </c>
      <c r="KW17" s="387">
        <f>'1_Pflegepersonalbedarf 2024'!$M302</f>
        <v>0</v>
      </c>
      <c r="KX17" s="387">
        <f>'1_Pflegepersonalbedarf 2024'!O276</f>
        <v>0</v>
      </c>
      <c r="KY17" s="387">
        <f>'1_Pflegepersonalbedarf 2024'!O277</f>
        <v>0</v>
      </c>
      <c r="KZ17" s="387">
        <f>'1_Pflegepersonalbedarf 2024'!O278</f>
        <v>0</v>
      </c>
      <c r="LA17" s="387">
        <f>'1_Pflegepersonalbedarf 2024'!O279</f>
        <v>0</v>
      </c>
      <c r="LB17" s="387">
        <f>'1_Pflegepersonalbedarf 2024'!O280</f>
        <v>0</v>
      </c>
      <c r="LC17" s="387">
        <f>'1_Pflegepersonalbedarf 2024'!O281</f>
        <v>0</v>
      </c>
      <c r="LD17" s="387">
        <f>'1_Pflegepersonalbedarf 2024'!O282</f>
        <v>0</v>
      </c>
      <c r="LE17" s="387">
        <f>'1_Pflegepersonalbedarf 2024'!O283</f>
        <v>0</v>
      </c>
      <c r="LF17" s="387">
        <f>'1_Pflegepersonalbedarf 2024'!O284</f>
        <v>0</v>
      </c>
      <c r="LG17" s="384">
        <f>'1_Pflegepersonalbedarf 2024'!N282</f>
        <v>0</v>
      </c>
      <c r="LH17" s="384">
        <f>'1_Pflegepersonalbedarf 2024'!N283</f>
        <v>0</v>
      </c>
      <c r="LI17" s="384">
        <f>'1_Pflegepersonalbedarf 2024'!O286</f>
        <v>0</v>
      </c>
      <c r="LJ17" s="384">
        <f>'1_Pflegepersonalbedarf 2024'!O287</f>
        <v>0</v>
      </c>
      <c r="LK17" s="387">
        <f>'1_Pflegepersonalbedarf 2024'!O288</f>
        <v>0</v>
      </c>
      <c r="LL17" s="387">
        <f>'1_Pflegepersonalbedarf 2024'!O290</f>
        <v>0</v>
      </c>
      <c r="LM17" s="387">
        <f>'1_Pflegepersonalbedarf 2024'!O291</f>
        <v>0</v>
      </c>
      <c r="LN17" s="387">
        <f>'1_Pflegepersonalbedarf 2024'!O291</f>
        <v>0</v>
      </c>
      <c r="LO17" s="387">
        <f>'1_Pflegepersonalbedarf 2024'!O292</f>
        <v>0</v>
      </c>
      <c r="LP17" s="387">
        <f>'1_Pflegepersonalbedarf 2024'!O293</f>
        <v>0</v>
      </c>
      <c r="LQ17" s="402" t="str">
        <f>'1_Pflegepersonalbedarf 2024'!O294</f>
        <v>0</v>
      </c>
      <c r="LR17" s="402" t="str">
        <f>'1_Pflegepersonalbedarf 2024'!O295</f>
        <v>0</v>
      </c>
      <c r="LS17" s="402" t="str">
        <f>'1_Pflegepersonalbedarf 2024'!O296</f>
        <v>0</v>
      </c>
      <c r="LT17" s="402" t="str">
        <f>'1_Pflegepersonalbedarf 2024'!O297</f>
        <v>0</v>
      </c>
      <c r="LU17" s="402" t="str">
        <f>'1_Pflegepersonalbedarf 2024'!O298</f>
        <v>0</v>
      </c>
      <c r="LV17" s="387">
        <f>'1_Pflegepersonalbedarf 2024'!O299</f>
        <v>0</v>
      </c>
      <c r="LW17" s="387">
        <f>'1_Pflegepersonalbedarf 2024'!O300</f>
        <v>0</v>
      </c>
      <c r="LX17" s="387">
        <f>'1_Pflegepersonalbedarf 2024'!O301</f>
        <v>0</v>
      </c>
      <c r="LY17" s="387">
        <f>'1_Pflegepersonalbedarf 2024'!O302</f>
        <v>0</v>
      </c>
      <c r="LZ17" s="387" t="e">
        <f>'1_Pflegepersonalbedarf 2024'!Q23</f>
        <v>#DIV/0!</v>
      </c>
      <c r="MA17" s="387" t="e">
        <f>'1_Pflegepersonalbedarf 2024'!P24</f>
        <v>#DIV/0!</v>
      </c>
      <c r="MB17" s="587" t="e">
        <f>'1_Pflegepersonalbedarf 2024'!Q24</f>
        <v>#DIV/0!</v>
      </c>
      <c r="MC17" s="385" t="e">
        <f>'1_Pflegepersonalbedarf 2024'!Q26</f>
        <v>#DIV/0!</v>
      </c>
      <c r="MD17" s="518" t="e">
        <f>('1_Pflegepersonalbedarf 2024'!V25/'1_Pflegepersonalbedarf 2024'!V21)/MA17</f>
        <v>#DIV/0!</v>
      </c>
      <c r="ME17" s="387" t="e">
        <f>'1_Pflegepersonalbedarf 2024'!Q171</f>
        <v>#DIV/0!</v>
      </c>
      <c r="MF17" s="387" t="e">
        <f>'1_Pflegepersonalbedarf 2024'!P172</f>
        <v>#DIV/0!</v>
      </c>
      <c r="MG17" s="587" t="e">
        <f>'1_Pflegepersonalbedarf 2024'!Q172</f>
        <v>#DIV/0!</v>
      </c>
      <c r="MH17" s="385" t="e">
        <f>'1_Pflegepersonalbedarf 2024'!Q174</f>
        <v>#DIV/0!</v>
      </c>
      <c r="MI17" s="518" t="e">
        <f>('1_Pflegepersonalbedarf 2024'!V173/'1_Pflegepersonalbedarf 2024'!V169)/MF17</f>
        <v>#DIV/0!</v>
      </c>
      <c r="MJ17" s="387" t="e">
        <f>(LZ17+ME17)/2</f>
        <v>#DIV/0!</v>
      </c>
      <c r="MK17" s="387" t="e">
        <f>(MA17+MF17)/2</f>
        <v>#DIV/0!</v>
      </c>
      <c r="ML17" s="587" t="e">
        <f>(MB17+MG17)/2</f>
        <v>#DIV/0!</v>
      </c>
      <c r="MM17" s="385" t="e">
        <f t="shared" ref="MM17:MN17" si="0">(MC17+MH17)/2</f>
        <v>#DIV/0!</v>
      </c>
      <c r="MN17" s="385" t="e">
        <f t="shared" si="0"/>
        <v>#DIV/0!</v>
      </c>
      <c r="MO17" s="366"/>
      <c r="MP17" s="366"/>
      <c r="MQ17" s="366"/>
      <c r="MR17" s="366"/>
      <c r="MS17" s="366"/>
      <c r="MT17" s="366"/>
      <c r="MU17" s="366"/>
      <c r="MV17" s="366"/>
      <c r="MW17" s="366"/>
      <c r="MX17" s="366"/>
      <c r="MY17" s="366"/>
      <c r="MZ17" s="366"/>
      <c r="NA17" s="366"/>
      <c r="NB17" s="366"/>
      <c r="NC17" s="366"/>
      <c r="ND17" s="366"/>
      <c r="NE17" s="366"/>
      <c r="NF17" s="366"/>
      <c r="NG17" s="366"/>
      <c r="NH17" s="366"/>
      <c r="NI17" s="366"/>
      <c r="NJ17" s="366"/>
      <c r="NK17" s="366"/>
      <c r="NL17" s="366"/>
      <c r="NM17" s="366"/>
      <c r="NN17" s="366"/>
      <c r="NO17" s="366"/>
      <c r="NP17" s="366"/>
      <c r="NQ17" s="366"/>
      <c r="NR17" s="366"/>
      <c r="NS17" s="366"/>
      <c r="NT17" s="366"/>
      <c r="NU17" s="366"/>
      <c r="NV17" s="366"/>
      <c r="NW17" s="366"/>
      <c r="NX17" s="366"/>
      <c r="NY17" s="366"/>
      <c r="NZ17" s="366"/>
      <c r="OA17" s="366"/>
      <c r="OB17" s="366"/>
      <c r="OC17" s="366"/>
      <c r="OD17" s="366"/>
      <c r="OE17" s="366"/>
      <c r="OF17" s="366"/>
      <c r="OG17" s="366"/>
      <c r="OH17" s="366"/>
      <c r="OI17" s="366"/>
      <c r="OJ17" s="366"/>
      <c r="OK17" s="366"/>
      <c r="OL17" s="366"/>
      <c r="OM17" s="366"/>
      <c r="ON17" s="366"/>
      <c r="OO17" s="366"/>
      <c r="OP17" s="366"/>
      <c r="OQ17" s="366"/>
      <c r="OR17" s="366"/>
      <c r="OS17" s="366"/>
      <c r="OT17" s="366"/>
      <c r="OU17" s="366"/>
      <c r="OV17" s="366"/>
      <c r="OW17" s="366"/>
      <c r="OX17" s="366"/>
      <c r="OY17" s="366"/>
      <c r="OZ17" s="366"/>
      <c r="PA17" s="366"/>
      <c r="PB17" s="366"/>
      <c r="PC17" s="366"/>
      <c r="PD17" s="366"/>
      <c r="PE17" s="366"/>
      <c r="PF17" s="366"/>
      <c r="PG17" s="366"/>
      <c r="PH17" s="366"/>
      <c r="PI17" s="366"/>
      <c r="PJ17" s="366"/>
      <c r="PK17" s="366"/>
      <c r="PL17" s="366"/>
      <c r="PM17" s="366"/>
      <c r="PN17" s="366"/>
      <c r="PO17" s="366"/>
      <c r="PP17" s="366"/>
      <c r="PQ17" s="366"/>
      <c r="PR17" s="366"/>
      <c r="PS17" s="366"/>
      <c r="PT17" s="366"/>
      <c r="PU17" s="366"/>
      <c r="PV17" s="366"/>
      <c r="PW17" s="366"/>
      <c r="PX17" s="366"/>
      <c r="PY17" s="366"/>
      <c r="PZ17" s="366"/>
      <c r="QA17" s="366"/>
      <c r="QB17" s="366"/>
      <c r="QC17" s="366"/>
      <c r="QD17" s="366"/>
      <c r="QE17" s="366"/>
      <c r="QF17" s="366"/>
      <c r="QG17" s="366"/>
      <c r="QH17" s="366"/>
      <c r="QI17" s="366"/>
      <c r="QJ17" s="366"/>
      <c r="QK17" s="366"/>
      <c r="QL17" s="366"/>
      <c r="QM17" s="366"/>
      <c r="QN17" s="366"/>
      <c r="QO17" s="366"/>
      <c r="QP17" s="366"/>
      <c r="QQ17" s="366"/>
      <c r="QR17" s="366"/>
      <c r="QS17" s="366"/>
      <c r="QT17" s="366"/>
      <c r="QU17" s="366"/>
      <c r="QV17" s="366"/>
      <c r="QW17" s="366"/>
      <c r="QX17" s="366"/>
      <c r="QY17" s="366"/>
      <c r="QZ17" s="366"/>
      <c r="RA17" s="366"/>
      <c r="RB17" s="366"/>
      <c r="RC17" s="366"/>
      <c r="RD17" s="366"/>
      <c r="RE17" s="366"/>
      <c r="RF17" s="366"/>
      <c r="RG17" s="366"/>
      <c r="RH17" s="366"/>
      <c r="RI17" s="366"/>
      <c r="RJ17" s="366"/>
      <c r="RK17" s="366"/>
      <c r="RL17" s="366"/>
      <c r="RM17" s="366"/>
      <c r="RN17" s="366"/>
      <c r="RO17" s="366"/>
      <c r="RP17" s="366"/>
      <c r="RQ17" s="366"/>
      <c r="RR17" s="366"/>
      <c r="RS17" s="366"/>
      <c r="RT17" s="366"/>
      <c r="RU17" s="366"/>
      <c r="RV17" s="366"/>
      <c r="RW17" s="366"/>
      <c r="RX17" s="366"/>
      <c r="RY17" s="366"/>
      <c r="RZ17" s="366"/>
      <c r="SA17" s="366"/>
      <c r="SB17" s="366"/>
      <c r="SC17" s="366"/>
      <c r="SD17" s="366"/>
      <c r="SE17" s="366"/>
      <c r="SF17" s="366"/>
      <c r="SG17" s="366"/>
      <c r="SH17" s="366"/>
      <c r="SI17" s="366"/>
      <c r="SJ17" s="366"/>
      <c r="SK17" s="366"/>
      <c r="SL17" s="366"/>
      <c r="SM17" s="366"/>
      <c r="SN17" s="366"/>
      <c r="SO17" s="366"/>
      <c r="SP17" s="366"/>
      <c r="SQ17" s="366"/>
      <c r="SR17" s="366"/>
      <c r="SS17" s="366"/>
      <c r="ST17" s="366"/>
      <c r="SU17" s="366"/>
      <c r="SV17" s="366"/>
      <c r="SW17" s="366"/>
      <c r="SX17" s="366"/>
      <c r="SY17" s="366"/>
      <c r="SZ17" s="366"/>
      <c r="TA17" s="366"/>
      <c r="TB17" s="366"/>
      <c r="TC17" s="366"/>
      <c r="TD17" s="366"/>
      <c r="TE17" s="366"/>
      <c r="TF17" s="366"/>
      <c r="TG17" s="366"/>
      <c r="TH17" s="366"/>
      <c r="TI17" s="366"/>
      <c r="TJ17" s="366"/>
      <c r="TK17" s="366"/>
      <c r="TL17" s="366"/>
      <c r="TM17" s="366"/>
      <c r="TN17" s="366"/>
      <c r="TO17" s="366"/>
      <c r="TP17" s="366"/>
      <c r="TQ17" s="366"/>
      <c r="TR17" s="366"/>
      <c r="TS17" s="366"/>
      <c r="TT17" s="366"/>
      <c r="TU17" s="366"/>
      <c r="TV17" s="366"/>
      <c r="TW17" s="366"/>
      <c r="TX17" s="366"/>
      <c r="TY17" s="366"/>
      <c r="TZ17" s="366"/>
      <c r="UA17" s="366"/>
      <c r="UB17" s="366"/>
      <c r="UC17" s="366"/>
      <c r="UD17" s="366"/>
      <c r="UE17" s="366"/>
      <c r="UF17" s="366"/>
      <c r="UG17" s="366"/>
      <c r="UH17" s="366"/>
      <c r="UI17" s="366"/>
      <c r="UJ17" s="366"/>
      <c r="UK17" s="366"/>
      <c r="UL17" s="366"/>
      <c r="UM17" s="366"/>
      <c r="UN17" s="366"/>
      <c r="UO17" s="366"/>
      <c r="UP17" s="366"/>
      <c r="UQ17" s="366"/>
      <c r="UR17" s="366"/>
      <c r="US17" s="366"/>
      <c r="UT17" s="366"/>
      <c r="UU17" s="366"/>
      <c r="UV17" s="366"/>
      <c r="UW17" s="366"/>
      <c r="UX17" s="366"/>
      <c r="UY17" s="366"/>
      <c r="UZ17" s="366"/>
      <c r="VA17" s="366"/>
      <c r="VB17" s="366"/>
      <c r="VC17" s="366"/>
      <c r="VD17" s="366"/>
      <c r="VE17" s="366"/>
      <c r="VF17" s="366"/>
      <c r="VG17" s="366"/>
      <c r="VH17" s="366"/>
      <c r="VI17" s="366"/>
      <c r="VJ17" s="366"/>
      <c r="VK17" s="366"/>
      <c r="VL17" s="366"/>
      <c r="VM17" s="366"/>
      <c r="VN17" s="366"/>
      <c r="VO17" s="366"/>
      <c r="VP17" s="366"/>
      <c r="VQ17" s="366"/>
      <c r="VR17" s="366"/>
      <c r="VS17" s="366"/>
      <c r="VT17" s="366"/>
      <c r="VU17" s="366"/>
      <c r="VV17" s="366"/>
      <c r="VW17" s="366"/>
      <c r="VX17" s="366"/>
      <c r="VY17" s="366"/>
      <c r="VZ17" s="366"/>
      <c r="WA17" s="366"/>
      <c r="WB17" s="366"/>
      <c r="WC17" s="366"/>
      <c r="WD17" s="366"/>
      <c r="WE17" s="366"/>
      <c r="WF17" s="366"/>
      <c r="WG17" s="366"/>
      <c r="WH17" s="366"/>
      <c r="WI17" s="366"/>
      <c r="WJ17" s="366"/>
      <c r="WK17" s="366"/>
      <c r="WL17" s="366"/>
      <c r="WM17" s="366"/>
      <c r="WN17" s="366"/>
      <c r="WO17" s="366"/>
      <c r="WP17" s="366"/>
      <c r="WQ17" s="366"/>
      <c r="WR17" s="366"/>
      <c r="WS17" s="366"/>
      <c r="WT17" s="366"/>
      <c r="WU17" s="366"/>
      <c r="WV17" s="366"/>
      <c r="WW17" s="366"/>
      <c r="WX17" s="366"/>
      <c r="WY17" s="366"/>
      <c r="WZ17" s="366"/>
      <c r="XA17" s="366"/>
      <c r="XB17" s="366"/>
      <c r="XC17" s="366"/>
      <c r="XD17" s="366"/>
      <c r="XE17" s="366"/>
      <c r="XF17" s="366"/>
      <c r="XG17" s="366"/>
      <c r="XH17" s="366"/>
      <c r="XI17" s="366"/>
      <c r="XJ17" s="366"/>
      <c r="XK17" s="366"/>
      <c r="XL17" s="366"/>
      <c r="XM17" s="366"/>
      <c r="XN17" s="366"/>
      <c r="XO17" s="366"/>
      <c r="XP17" s="366"/>
      <c r="XQ17" s="366"/>
      <c r="XR17" s="366"/>
      <c r="XS17" s="366"/>
      <c r="XT17" s="366"/>
      <c r="XU17" s="366"/>
      <c r="XV17" s="366"/>
      <c r="XW17" s="366"/>
      <c r="XX17" s="366"/>
      <c r="XY17" s="366"/>
      <c r="XZ17" s="366"/>
      <c r="YA17" s="366"/>
      <c r="YB17" s="366"/>
      <c r="YC17" s="366"/>
      <c r="YD17" s="366"/>
      <c r="YE17" s="366"/>
      <c r="YF17" s="366"/>
      <c r="YG17" s="366"/>
      <c r="YH17" s="366"/>
      <c r="YI17" s="366"/>
      <c r="YJ17" s="366"/>
      <c r="YK17" s="366"/>
      <c r="YL17" s="366"/>
      <c r="YM17" s="366"/>
      <c r="YN17" s="366"/>
      <c r="YO17" s="366"/>
      <c r="YP17" s="366"/>
      <c r="YQ17" s="366"/>
      <c r="YR17" s="366"/>
      <c r="YS17" s="366"/>
      <c r="YT17" s="366"/>
      <c r="YU17" s="366"/>
      <c r="YV17" s="366"/>
      <c r="YW17" s="366"/>
      <c r="YX17" s="366"/>
      <c r="YY17" s="366"/>
      <c r="YZ17" s="366"/>
      <c r="ZA17" s="366"/>
      <c r="ZB17" s="366"/>
      <c r="ZC17" s="366"/>
      <c r="ZD17" s="366"/>
      <c r="ZE17" s="366"/>
      <c r="ZF17" s="366"/>
      <c r="ZG17" s="366"/>
      <c r="ZH17" s="366"/>
      <c r="ZI17" s="366"/>
      <c r="ZJ17" s="366"/>
      <c r="ZK17" s="366"/>
      <c r="ZL17" s="366"/>
      <c r="ZM17" s="366"/>
      <c r="ZN17" s="366"/>
      <c r="ZO17" s="366"/>
      <c r="ZP17" s="366"/>
      <c r="ZQ17" s="366"/>
      <c r="ZR17" s="366"/>
      <c r="ZS17" s="366"/>
      <c r="ZT17" s="366"/>
      <c r="ZU17" s="366"/>
      <c r="ZV17" s="366"/>
      <c r="ZW17" s="366"/>
      <c r="ZX17" s="366"/>
      <c r="ZY17" s="366"/>
      <c r="ZZ17" s="366"/>
      <c r="AAA17" s="366"/>
      <c r="AAB17" s="366"/>
      <c r="AAC17" s="366"/>
      <c r="AAD17" s="366"/>
      <c r="AAE17" s="366"/>
      <c r="AAF17" s="366"/>
      <c r="AAG17" s="366"/>
      <c r="AAH17" s="366"/>
      <c r="AAI17" s="366"/>
      <c r="AAJ17" s="366"/>
      <c r="AAK17" s="366"/>
      <c r="AAL17" s="366"/>
      <c r="AAM17" s="366"/>
      <c r="AAN17" s="366"/>
      <c r="AAO17" s="366"/>
      <c r="AAP17" s="366"/>
      <c r="AAQ17" s="366"/>
      <c r="AAR17" s="366"/>
      <c r="AAS17" s="366"/>
      <c r="AAT17" s="366"/>
      <c r="AAU17" s="366"/>
      <c r="AAV17" s="366"/>
      <c r="AAW17" s="366"/>
      <c r="AAX17" s="366"/>
      <c r="AAY17" s="366"/>
      <c r="AAZ17" s="366"/>
      <c r="ABA17" s="366"/>
      <c r="ABB17" s="366"/>
      <c r="ABC17" s="366"/>
      <c r="ABD17" s="366"/>
      <c r="ABE17" s="366"/>
      <c r="ABF17" s="366"/>
      <c r="ABG17" s="366"/>
      <c r="ABH17" s="366"/>
      <c r="ABI17" s="366"/>
      <c r="ABJ17" s="366"/>
      <c r="ABK17" s="366"/>
      <c r="ABL17" s="366"/>
      <c r="ABM17" s="366"/>
      <c r="ABN17" s="366"/>
      <c r="ABO17" s="366"/>
      <c r="ABP17" s="366"/>
      <c r="ABQ17" s="366"/>
      <c r="ABR17" s="366"/>
      <c r="ABS17" s="366"/>
      <c r="ABT17" s="366"/>
      <c r="ABU17" s="366"/>
      <c r="ABV17" s="366"/>
      <c r="ABW17" s="366"/>
      <c r="ABX17" s="366"/>
      <c r="ABY17" s="366"/>
      <c r="ABZ17" s="366"/>
      <c r="ACA17" s="366"/>
      <c r="ACB17" s="366"/>
      <c r="ACC17" s="366"/>
      <c r="ACD17" s="366"/>
      <c r="ACE17" s="366"/>
      <c r="ACF17" s="366"/>
      <c r="ACG17" s="366"/>
      <c r="ACH17" s="366"/>
      <c r="ACI17" s="366"/>
      <c r="ACJ17" s="366"/>
      <c r="ACK17" s="366"/>
      <c r="ACL17" s="366"/>
      <c r="ACM17" s="366"/>
      <c r="ACN17" s="366"/>
      <c r="ACO17" s="366"/>
      <c r="ACP17" s="366"/>
      <c r="ACQ17" s="366"/>
      <c r="ACR17" s="366"/>
      <c r="ACS17" s="366"/>
      <c r="ACT17" s="366"/>
      <c r="ACU17" s="366"/>
      <c r="ACV17" s="366"/>
      <c r="ACW17" s="366"/>
      <c r="ACX17" s="366"/>
      <c r="ACY17" s="366"/>
      <c r="ACZ17" s="366"/>
      <c r="ADA17" s="366"/>
      <c r="ADB17" s="366"/>
      <c r="ADC17" s="366"/>
      <c r="ADD17" s="366"/>
      <c r="ADE17" s="366"/>
      <c r="ADF17" s="366"/>
      <c r="ADG17" s="366"/>
      <c r="ADH17" s="366"/>
      <c r="ADI17" s="366"/>
      <c r="ADJ17" s="366"/>
      <c r="ADK17" s="366"/>
      <c r="ADL17" s="366"/>
      <c r="ADM17" s="366"/>
      <c r="ADN17" s="366"/>
      <c r="ADO17" s="366"/>
      <c r="ADP17" s="366"/>
      <c r="ADQ17" s="366"/>
      <c r="ADR17" s="366"/>
      <c r="ADS17" s="366"/>
      <c r="ADT17" s="366"/>
      <c r="ADU17" s="366"/>
      <c r="ADV17" s="366"/>
      <c r="ADW17" s="366"/>
      <c r="ADX17" s="366"/>
      <c r="ADY17" s="366"/>
      <c r="ADZ17" s="366"/>
      <c r="AEA17" s="366"/>
      <c r="AEB17" s="366"/>
      <c r="AEC17" s="366"/>
      <c r="AED17" s="366"/>
      <c r="AEE17" s="366"/>
      <c r="AEF17" s="366"/>
      <c r="AEG17" s="366"/>
      <c r="AEH17" s="366"/>
      <c r="AEI17" s="366"/>
      <c r="AEJ17" s="366"/>
      <c r="AEK17" s="366"/>
      <c r="AEL17" s="366"/>
      <c r="AEM17" s="366"/>
      <c r="AEN17" s="366"/>
      <c r="AEO17" s="366"/>
      <c r="AEP17" s="366"/>
      <c r="AEQ17" s="366"/>
      <c r="AER17" s="366"/>
      <c r="AES17" s="366"/>
      <c r="AET17" s="366"/>
      <c r="AEU17" s="366"/>
      <c r="AEV17" s="366"/>
      <c r="AEW17" s="366"/>
      <c r="AEX17" s="366"/>
      <c r="AEY17" s="366"/>
      <c r="AEZ17" s="366"/>
      <c r="AFA17" s="366"/>
      <c r="AFB17" s="366"/>
      <c r="AFC17" s="366"/>
      <c r="AFD17" s="366"/>
      <c r="AFE17" s="366"/>
      <c r="AFF17" s="366"/>
      <c r="AFG17" s="366"/>
      <c r="AFH17" s="366"/>
      <c r="AFI17" s="366"/>
      <c r="AFJ17" s="366"/>
      <c r="AFK17" s="366"/>
      <c r="AFL17" s="366"/>
      <c r="AFM17" s="366"/>
      <c r="AFN17" s="366"/>
      <c r="AFO17" s="366"/>
      <c r="AFP17" s="366"/>
      <c r="AFQ17" s="366"/>
      <c r="AFR17" s="366"/>
      <c r="AFS17" s="366"/>
      <c r="AFT17" s="366"/>
      <c r="AFU17" s="366"/>
      <c r="AFV17" s="366"/>
      <c r="AFW17" s="366"/>
      <c r="AFX17" s="366"/>
      <c r="AFY17" s="366"/>
      <c r="AFZ17" s="366"/>
      <c r="AGA17" s="366"/>
      <c r="AGB17" s="366"/>
      <c r="AGC17" s="366"/>
      <c r="AGD17" s="366"/>
      <c r="AGE17" s="366"/>
      <c r="AGF17" s="366"/>
      <c r="AGG17" s="366"/>
      <c r="AGH17" s="366"/>
      <c r="AGI17" s="366"/>
      <c r="AGJ17" s="366"/>
      <c r="AGK17" s="366"/>
      <c r="AGL17" s="366"/>
      <c r="AGM17" s="366"/>
      <c r="AGN17" s="366"/>
      <c r="AGO17" s="366"/>
      <c r="AGP17" s="366"/>
      <c r="AGQ17" s="366"/>
      <c r="AGR17" s="366"/>
      <c r="AGS17" s="366"/>
      <c r="AGT17" s="366"/>
      <c r="AGU17" s="366"/>
      <c r="AGV17" s="366"/>
      <c r="AGW17" s="366"/>
      <c r="AGX17" s="366"/>
      <c r="AGY17" s="366"/>
      <c r="AGZ17" s="366"/>
      <c r="AHA17" s="366"/>
      <c r="AHB17" s="366"/>
      <c r="AHC17" s="366"/>
      <c r="AHD17" s="366"/>
      <c r="AHE17" s="366"/>
      <c r="AHF17" s="366"/>
      <c r="AHG17" s="366"/>
      <c r="AHH17" s="366"/>
      <c r="AHI17" s="366"/>
      <c r="AHJ17" s="366"/>
      <c r="AHK17" s="366"/>
      <c r="AHL17" s="366"/>
      <c r="AHM17" s="366"/>
      <c r="AHN17" s="366"/>
      <c r="AHO17" s="366"/>
      <c r="AHP17" s="366"/>
      <c r="AHQ17" s="366"/>
      <c r="AHR17" s="366"/>
      <c r="AHS17" s="366"/>
      <c r="AHT17" s="366"/>
      <c r="AHU17" s="366"/>
      <c r="AHV17" s="366"/>
      <c r="AHW17" s="366"/>
      <c r="AHX17" s="366"/>
      <c r="AHY17" s="366"/>
      <c r="AHZ17" s="366"/>
      <c r="AIA17" s="366"/>
      <c r="AIB17" s="366"/>
      <c r="AIC17" s="366"/>
      <c r="AID17" s="366"/>
      <c r="AIE17" s="366"/>
      <c r="AIF17" s="366"/>
      <c r="AIG17" s="366"/>
      <c r="AIH17" s="366"/>
      <c r="AII17" s="366"/>
      <c r="AIJ17" s="366"/>
      <c r="AIK17" s="366"/>
      <c r="AIL17" s="366"/>
      <c r="AIM17" s="366"/>
      <c r="AIN17" s="366"/>
      <c r="AIO17" s="366"/>
      <c r="AIP17" s="366"/>
      <c r="AIQ17" s="366"/>
      <c r="AIR17" s="366"/>
      <c r="AIS17" s="366"/>
      <c r="AIT17" s="366"/>
      <c r="AIU17" s="366"/>
      <c r="AIV17" s="366"/>
      <c r="AIW17" s="366"/>
      <c r="AIX17" s="366"/>
      <c r="AIY17" s="366"/>
      <c r="AIZ17" s="366"/>
      <c r="AJA17" s="366"/>
      <c r="AJB17" s="366"/>
      <c r="AJC17" s="366"/>
      <c r="AJD17" s="366"/>
      <c r="AJE17" s="366"/>
      <c r="AJF17" s="366"/>
      <c r="AJG17" s="366"/>
      <c r="AJH17" s="366"/>
      <c r="AJI17" s="366"/>
      <c r="AJJ17" s="366"/>
      <c r="AJK17" s="366"/>
      <c r="AJL17" s="366"/>
      <c r="AJM17" s="366"/>
      <c r="AJN17" s="366"/>
      <c r="AJO17" s="366"/>
      <c r="AJP17" s="366"/>
      <c r="AJQ17" s="366"/>
      <c r="AJR17" s="366"/>
      <c r="AJS17" s="366"/>
      <c r="AJT17" s="366"/>
      <c r="AJU17" s="366"/>
      <c r="AJV17" s="366"/>
      <c r="AJW17" s="366"/>
      <c r="AJX17" s="366"/>
      <c r="AJY17" s="366"/>
      <c r="AJZ17" s="366"/>
      <c r="AKA17" s="366"/>
      <c r="AKB17" s="366"/>
      <c r="AKC17" s="366"/>
      <c r="AKD17" s="366"/>
      <c r="AKE17" s="366"/>
      <c r="AKF17" s="366"/>
      <c r="AKG17" s="366"/>
      <c r="AKH17" s="366"/>
      <c r="AKI17" s="366"/>
      <c r="AKJ17" s="366"/>
      <c r="AKK17" s="366"/>
      <c r="AKL17" s="366"/>
      <c r="AKM17" s="366"/>
      <c r="AKN17" s="366"/>
      <c r="AKO17" s="366"/>
      <c r="AKP17" s="366"/>
      <c r="AKQ17" s="366"/>
      <c r="AKR17" s="366"/>
      <c r="AKS17" s="366"/>
      <c r="AKT17" s="366"/>
      <c r="AKU17" s="366"/>
      <c r="AKV17" s="366"/>
      <c r="AKW17" s="366"/>
      <c r="AKX17" s="366"/>
      <c r="AKY17" s="366"/>
      <c r="AKZ17" s="366"/>
      <c r="ALA17" s="366"/>
      <c r="ALB17" s="366"/>
      <c r="ALC17" s="366"/>
      <c r="ALD17" s="366"/>
      <c r="ALE17" s="366"/>
      <c r="ALF17" s="366"/>
      <c r="ALG17" s="366"/>
      <c r="ALH17" s="366"/>
      <c r="ALI17" s="366"/>
      <c r="ALJ17" s="366"/>
      <c r="ALK17" s="366"/>
      <c r="ALL17" s="366"/>
      <c r="ALM17" s="366"/>
      <c r="ALN17" s="366"/>
      <c r="ALO17" s="366"/>
      <c r="ALP17" s="366"/>
      <c r="ALQ17" s="366"/>
      <c r="ALR17" s="366"/>
      <c r="ALS17" s="366"/>
      <c r="ALT17" s="366"/>
      <c r="ALU17" s="366"/>
      <c r="ALV17" s="366"/>
      <c r="ALW17" s="366"/>
      <c r="ALX17" s="366"/>
      <c r="ALY17" s="366"/>
      <c r="ALZ17" s="366"/>
      <c r="AMA17" s="366"/>
      <c r="AMB17" s="366"/>
      <c r="AMC17" s="366"/>
      <c r="AMD17" s="366"/>
      <c r="AME17" s="366"/>
      <c r="AMF17" s="366"/>
      <c r="AMG17" s="366"/>
      <c r="AMH17" s="366"/>
      <c r="AMI17" s="366"/>
      <c r="AMJ17" s="366"/>
      <c r="AMK17" s="366"/>
      <c r="AML17" s="366"/>
      <c r="AMM17" s="366"/>
      <c r="AMN17" s="366"/>
      <c r="AMO17" s="366"/>
      <c r="AMP17" s="366"/>
      <c r="AMQ17" s="366"/>
      <c r="AMR17" s="366"/>
      <c r="AMS17" s="366"/>
      <c r="AMT17" s="366"/>
      <c r="AMU17" s="366"/>
      <c r="AMV17" s="366"/>
      <c r="AMW17" s="366"/>
      <c r="AMX17" s="366"/>
      <c r="AMY17" s="366"/>
      <c r="AMZ17" s="366"/>
      <c r="ANA17" s="366"/>
      <c r="ANB17" s="366"/>
      <c r="ANC17" s="366"/>
      <c r="AND17" s="366"/>
      <c r="ANE17" s="366"/>
      <c r="ANF17" s="366"/>
      <c r="ANG17" s="366"/>
      <c r="ANH17" s="366"/>
      <c r="ANI17" s="366"/>
      <c r="ANJ17" s="366"/>
      <c r="ANK17" s="366"/>
      <c r="ANL17" s="366"/>
      <c r="ANM17" s="366"/>
      <c r="ANN17" s="366"/>
      <c r="ANO17" s="366"/>
      <c r="ANP17" s="366"/>
      <c r="ANQ17" s="366"/>
      <c r="ANR17" s="366"/>
      <c r="ANS17" s="366"/>
      <c r="ANT17" s="366"/>
      <c r="ANU17" s="366"/>
      <c r="ANV17" s="366"/>
      <c r="ANW17" s="366"/>
      <c r="ANX17" s="366"/>
      <c r="ANY17" s="366"/>
      <c r="ANZ17" s="366"/>
      <c r="AOA17" s="366"/>
      <c r="AOB17" s="366"/>
      <c r="AOC17" s="366"/>
      <c r="AOD17" s="366"/>
      <c r="AOE17" s="366"/>
      <c r="AOF17" s="366"/>
      <c r="AOG17" s="366"/>
      <c r="AOH17" s="366"/>
      <c r="AOI17" s="366"/>
      <c r="AOJ17" s="366"/>
      <c r="AOK17" s="366"/>
      <c r="AOL17" s="366"/>
      <c r="AOM17" s="366"/>
      <c r="AON17" s="366"/>
      <c r="AOO17" s="366"/>
      <c r="AOP17" s="366"/>
      <c r="AOQ17" s="366"/>
      <c r="AOR17" s="366"/>
      <c r="AOS17" s="366"/>
      <c r="AOT17" s="366"/>
      <c r="AOU17" s="366"/>
      <c r="AOV17" s="366"/>
      <c r="AOW17" s="366"/>
      <c r="AOX17" s="366"/>
      <c r="AOY17" s="366"/>
      <c r="AOZ17" s="366"/>
      <c r="APA17" s="366"/>
      <c r="APB17" s="366"/>
      <c r="APC17" s="366"/>
      <c r="APD17" s="366"/>
      <c r="APE17" s="366"/>
      <c r="APF17" s="366"/>
      <c r="APG17" s="366"/>
      <c r="APH17" s="366"/>
      <c r="API17" s="366"/>
      <c r="APJ17" s="366"/>
      <c r="APK17" s="366"/>
      <c r="APL17" s="366"/>
      <c r="APM17" s="366"/>
      <c r="APN17" s="366"/>
      <c r="APO17" s="366"/>
      <c r="APP17" s="366"/>
      <c r="APQ17" s="366"/>
      <c r="APR17" s="366"/>
      <c r="APS17" s="366"/>
      <c r="APT17" s="366"/>
      <c r="APU17" s="366"/>
      <c r="APV17" s="366"/>
      <c r="APW17" s="366"/>
      <c r="APX17" s="366"/>
      <c r="APY17" s="366"/>
      <c r="APZ17" s="366"/>
      <c r="AQA17" s="366"/>
      <c r="AQB17" s="366"/>
      <c r="AQC17" s="366"/>
      <c r="AQD17" s="366"/>
      <c r="AQE17" s="366"/>
      <c r="AQF17" s="366"/>
      <c r="AQG17" s="366"/>
      <c r="AQH17" s="366"/>
      <c r="AQI17" s="366"/>
      <c r="AQJ17" s="366"/>
      <c r="AQK17" s="366"/>
      <c r="AQL17" s="366"/>
      <c r="AQM17" s="366"/>
      <c r="AQN17" s="366"/>
      <c r="AQO17" s="366"/>
      <c r="AQP17" s="366"/>
      <c r="AQQ17" s="366"/>
      <c r="AQR17" s="366"/>
      <c r="AQS17" s="366"/>
      <c r="AQT17" s="366"/>
      <c r="AQU17" s="366"/>
      <c r="AQV17" s="366"/>
      <c r="AQW17" s="366"/>
      <c r="AQX17" s="366"/>
      <c r="AQY17" s="366"/>
      <c r="AQZ17" s="366"/>
      <c r="ARA17" s="366"/>
      <c r="ARB17" s="366"/>
      <c r="ARC17" s="366"/>
      <c r="ARD17" s="366"/>
      <c r="ARE17" s="366"/>
      <c r="ARF17" s="366"/>
      <c r="ARG17" s="366"/>
      <c r="ARH17" s="366"/>
      <c r="ARI17" s="366"/>
      <c r="ARJ17" s="366"/>
      <c r="ARK17" s="366"/>
      <c r="ARL17" s="366"/>
      <c r="ARM17" s="366"/>
      <c r="ARN17" s="366"/>
      <c r="ARO17" s="366"/>
      <c r="ARP17" s="366"/>
      <c r="ARQ17" s="366"/>
      <c r="ARR17" s="366"/>
      <c r="ARS17" s="366"/>
      <c r="ART17" s="366"/>
      <c r="ARU17" s="366"/>
      <c r="ARV17" s="366"/>
      <c r="ARW17" s="366"/>
      <c r="ARX17" s="366"/>
      <c r="ARY17" s="366"/>
      <c r="ARZ17" s="366"/>
      <c r="ASA17" s="366"/>
      <c r="ASB17" s="366"/>
      <c r="ASC17" s="366"/>
      <c r="ASD17" s="366"/>
      <c r="ASE17" s="366"/>
      <c r="ASF17" s="366"/>
      <c r="ASG17" s="366"/>
      <c r="ASH17" s="366"/>
      <c r="ASI17" s="366"/>
      <c r="ASJ17" s="366"/>
      <c r="ASK17" s="366"/>
      <c r="ASL17" s="366"/>
      <c r="ASM17" s="366"/>
      <c r="ASN17" s="366"/>
      <c r="ASO17" s="366"/>
      <c r="ASP17" s="366"/>
      <c r="ASQ17" s="366"/>
      <c r="ASR17" s="366"/>
      <c r="ASS17" s="366"/>
      <c r="AST17" s="366"/>
      <c r="ASU17" s="366"/>
      <c r="ASV17" s="366"/>
      <c r="ASW17" s="366"/>
      <c r="ASX17" s="366"/>
      <c r="ASY17" s="366"/>
      <c r="ASZ17" s="366"/>
      <c r="ATA17" s="366"/>
      <c r="ATB17" s="366"/>
      <c r="ATC17" s="366"/>
      <c r="ATD17" s="366"/>
      <c r="ATE17" s="366"/>
      <c r="ATF17" s="366"/>
      <c r="ATG17" s="366"/>
      <c r="ATH17" s="366"/>
      <c r="ATI17" s="366"/>
      <c r="ATJ17" s="366"/>
      <c r="ATK17" s="366"/>
      <c r="ATL17" s="366"/>
      <c r="ATM17" s="366"/>
      <c r="ATN17" s="366"/>
      <c r="ATO17" s="366"/>
      <c r="ATP17" s="366"/>
      <c r="ATQ17" s="366"/>
      <c r="ATR17" s="366"/>
      <c r="ATS17" s="366"/>
      <c r="ATT17" s="366"/>
      <c r="ATU17" s="366"/>
      <c r="ATV17" s="366"/>
      <c r="ATW17" s="366"/>
      <c r="ATX17" s="366"/>
      <c r="ATY17" s="366"/>
      <c r="ATZ17" s="366"/>
      <c r="AUA17" s="366"/>
      <c r="AUB17" s="366"/>
      <c r="AUC17" s="366"/>
      <c r="AUD17" s="366"/>
      <c r="AUE17" s="366"/>
      <c r="AUF17" s="366"/>
      <c r="AUG17" s="366"/>
      <c r="AUH17" s="366"/>
      <c r="AUI17" s="366"/>
      <c r="AUJ17" s="366"/>
      <c r="AUK17" s="366"/>
      <c r="AUL17" s="366"/>
      <c r="AUM17" s="366"/>
      <c r="AUN17" s="366"/>
      <c r="AUO17" s="366"/>
      <c r="AUP17" s="366"/>
      <c r="AUQ17" s="366"/>
      <c r="AUR17" s="366"/>
      <c r="AUS17" s="366"/>
      <c r="AUT17" s="366"/>
      <c r="AUU17" s="366"/>
      <c r="AUV17" s="366"/>
      <c r="AUW17" s="366"/>
      <c r="AUX17" s="366"/>
      <c r="AUY17" s="366"/>
      <c r="AUZ17" s="366"/>
      <c r="AVA17" s="366"/>
      <c r="AVB17" s="366"/>
      <c r="AVC17" s="366"/>
      <c r="AVD17" s="366"/>
      <c r="AVE17" s="366"/>
      <c r="AVF17" s="366"/>
      <c r="AVG17" s="366"/>
      <c r="AVH17" s="366"/>
      <c r="AVI17" s="366"/>
      <c r="AVJ17" s="366"/>
      <c r="AVK17" s="366"/>
      <c r="AVL17" s="366"/>
      <c r="AVM17" s="366"/>
      <c r="AVN17" s="366"/>
      <c r="AVO17" s="366"/>
      <c r="AVP17" s="366"/>
      <c r="AVQ17" s="366"/>
      <c r="AVR17" s="366"/>
      <c r="AVS17" s="366"/>
      <c r="AVT17" s="366"/>
      <c r="AVU17" s="366"/>
      <c r="AVV17" s="366"/>
      <c r="AVW17" s="366"/>
      <c r="AVX17" s="366"/>
      <c r="AVY17" s="366"/>
      <c r="AVZ17" s="366"/>
      <c r="AWA17" s="366"/>
      <c r="AWB17" s="366"/>
      <c r="AWC17" s="366"/>
      <c r="AWD17" s="366"/>
      <c r="AWE17" s="366"/>
      <c r="AWF17" s="366"/>
      <c r="AWG17" s="366"/>
      <c r="AWH17" s="366"/>
      <c r="AWI17" s="366"/>
      <c r="AWJ17" s="366"/>
      <c r="AWK17" s="366"/>
      <c r="AWL17" s="366"/>
      <c r="AWM17" s="366"/>
      <c r="AWN17" s="366"/>
      <c r="AWO17" s="366"/>
      <c r="AWP17" s="366"/>
      <c r="AWQ17" s="366"/>
      <c r="AWR17" s="366"/>
      <c r="AWS17" s="366"/>
      <c r="AWT17" s="366"/>
      <c r="AWU17" s="366"/>
      <c r="AWV17" s="366"/>
      <c r="AWW17" s="366"/>
      <c r="AWX17" s="366"/>
      <c r="AWY17" s="366"/>
      <c r="AWZ17" s="366"/>
      <c r="AXA17" s="366"/>
      <c r="AXB17" s="366"/>
      <c r="AXC17" s="366"/>
      <c r="AXD17" s="366"/>
      <c r="AXE17" s="366"/>
      <c r="AXF17" s="366"/>
      <c r="AXG17" s="366"/>
      <c r="AXH17" s="366"/>
      <c r="AXI17" s="366"/>
      <c r="AXJ17" s="366"/>
      <c r="AXK17" s="366"/>
      <c r="AXL17" s="366"/>
      <c r="AXM17" s="366"/>
      <c r="AXN17" s="366"/>
      <c r="AXO17" s="366"/>
      <c r="AXP17" s="366"/>
      <c r="AXQ17" s="366"/>
      <c r="AXR17" s="366"/>
      <c r="AXS17" s="366"/>
      <c r="AXT17" s="366"/>
      <c r="AXU17" s="366"/>
      <c r="AXV17" s="366"/>
      <c r="AXW17" s="366"/>
      <c r="AXX17" s="366"/>
      <c r="AXY17" s="366"/>
      <c r="AXZ17" s="366"/>
      <c r="AYA17" s="366"/>
      <c r="AYB17" s="366"/>
      <c r="AYC17" s="366"/>
      <c r="AYD17" s="366"/>
      <c r="AYE17" s="366"/>
      <c r="AYF17" s="366"/>
      <c r="AYG17" s="366"/>
      <c r="AYH17" s="366"/>
      <c r="AYI17" s="366"/>
      <c r="AYJ17" s="366"/>
      <c r="AYK17" s="366"/>
      <c r="AYL17" s="366"/>
      <c r="AYM17" s="366"/>
      <c r="AYN17" s="366"/>
      <c r="AYO17" s="366"/>
      <c r="AYP17" s="366"/>
      <c r="AYQ17" s="366"/>
      <c r="AYR17" s="366"/>
      <c r="AYS17" s="366"/>
      <c r="AYT17" s="366"/>
      <c r="AYU17" s="366"/>
      <c r="AYV17" s="366"/>
      <c r="AYW17" s="366"/>
      <c r="AYX17" s="366"/>
      <c r="AYY17" s="366"/>
      <c r="AYZ17" s="366"/>
      <c r="AZA17" s="366"/>
      <c r="AZB17" s="366"/>
      <c r="AZC17" s="366"/>
      <c r="AZD17" s="366"/>
      <c r="AZE17" s="366"/>
      <c r="AZF17" s="366"/>
      <c r="AZG17" s="366"/>
      <c r="AZH17" s="366"/>
      <c r="AZI17" s="366"/>
      <c r="AZJ17" s="366"/>
      <c r="AZK17" s="366"/>
      <c r="AZL17" s="366"/>
      <c r="AZM17" s="366"/>
      <c r="AZN17" s="366"/>
      <c r="AZO17" s="366"/>
      <c r="AZP17" s="366"/>
      <c r="AZQ17" s="366"/>
      <c r="AZR17" s="366"/>
      <c r="AZS17" s="366"/>
      <c r="AZT17" s="366"/>
      <c r="AZU17" s="366"/>
      <c r="AZV17" s="366"/>
      <c r="AZW17" s="366"/>
      <c r="AZX17" s="366"/>
      <c r="AZY17" s="366"/>
      <c r="AZZ17" s="366"/>
      <c r="BAA17" s="366"/>
      <c r="BAB17" s="366"/>
      <c r="BAC17" s="366"/>
      <c r="BAD17" s="366"/>
      <c r="BAE17" s="366"/>
      <c r="BAF17" s="366"/>
      <c r="BAG17" s="366"/>
      <c r="BAH17" s="366"/>
      <c r="BAI17" s="366"/>
      <c r="BAJ17" s="366"/>
      <c r="BAK17" s="366"/>
      <c r="BAL17" s="366"/>
      <c r="BAM17" s="366"/>
      <c r="BAN17" s="366"/>
      <c r="BAO17" s="366"/>
      <c r="BAP17" s="366"/>
      <c r="BAQ17" s="366"/>
      <c r="BAR17" s="366"/>
      <c r="BAS17" s="366"/>
      <c r="BAT17" s="366"/>
      <c r="BAU17" s="366"/>
      <c r="BAV17" s="366"/>
      <c r="BAW17" s="366"/>
      <c r="BAX17" s="366"/>
      <c r="BAY17" s="366"/>
      <c r="BAZ17" s="366"/>
      <c r="BBA17" s="366"/>
      <c r="BBB17" s="366"/>
      <c r="BBC17" s="366"/>
      <c r="BBD17" s="366"/>
      <c r="BBE17" s="366"/>
      <c r="BBF17" s="366"/>
      <c r="BBG17" s="366"/>
      <c r="BBH17" s="366"/>
      <c r="BBI17" s="366"/>
      <c r="BBJ17" s="366"/>
      <c r="BBK17" s="366"/>
      <c r="BBL17" s="366"/>
      <c r="BBM17" s="366"/>
      <c r="BBN17" s="366"/>
      <c r="BBO17" s="366"/>
      <c r="BBP17" s="366"/>
      <c r="BBQ17" s="366"/>
      <c r="BBR17" s="366"/>
      <c r="BBS17" s="366"/>
      <c r="BBT17" s="366"/>
      <c r="BBU17" s="366"/>
      <c r="BBV17" s="366"/>
      <c r="BBW17" s="366"/>
      <c r="BBX17" s="366"/>
      <c r="BBY17" s="366"/>
      <c r="BBZ17" s="366"/>
      <c r="BCA17" s="366"/>
      <c r="BCB17" s="366"/>
      <c r="BCC17" s="366"/>
      <c r="BCD17" s="366"/>
      <c r="BCE17" s="366"/>
      <c r="BCF17" s="366"/>
      <c r="BCG17" s="366"/>
      <c r="BCH17" s="366"/>
      <c r="BCI17" s="366"/>
      <c r="BCJ17" s="366"/>
      <c r="BCK17" s="366"/>
      <c r="BCL17" s="366"/>
      <c r="BCM17" s="366"/>
      <c r="BCN17" s="366"/>
      <c r="BCO17" s="366"/>
      <c r="BCP17" s="366"/>
      <c r="BCQ17" s="366"/>
      <c r="BCR17" s="366"/>
      <c r="BCS17" s="366"/>
      <c r="BCT17" s="366"/>
      <c r="BCU17" s="366"/>
      <c r="BCV17" s="366"/>
      <c r="BCW17" s="366"/>
      <c r="BCX17" s="366"/>
      <c r="BCY17" s="366"/>
      <c r="BCZ17" s="366"/>
      <c r="BDA17" s="366"/>
      <c r="BDB17" s="366"/>
      <c r="BDC17" s="366"/>
      <c r="BDD17" s="366"/>
      <c r="BDE17" s="366"/>
      <c r="BDF17" s="366"/>
      <c r="BDG17" s="366"/>
      <c r="BDH17" s="366"/>
      <c r="BDI17" s="366"/>
      <c r="BDJ17" s="366"/>
      <c r="BDK17" s="366"/>
      <c r="BDL17" s="366"/>
      <c r="BDM17" s="366"/>
      <c r="BDN17" s="366"/>
      <c r="BDO17" s="366"/>
      <c r="BDP17" s="366"/>
      <c r="BDQ17" s="366"/>
      <c r="BDR17" s="366"/>
      <c r="BDS17" s="366"/>
      <c r="BDT17" s="366"/>
      <c r="BDU17" s="366"/>
      <c r="BDV17" s="366"/>
      <c r="BDW17" s="366"/>
      <c r="BDX17" s="366"/>
      <c r="BDY17" s="366"/>
      <c r="BDZ17" s="366"/>
      <c r="BEA17" s="366"/>
      <c r="BEB17" s="366"/>
      <c r="BEC17" s="366"/>
      <c r="BED17" s="366"/>
      <c r="BEE17" s="366"/>
      <c r="BEF17" s="366"/>
      <c r="BEG17" s="366"/>
      <c r="BEH17" s="366"/>
      <c r="BEI17" s="366"/>
      <c r="BEJ17" s="366"/>
      <c r="BEK17" s="366"/>
      <c r="BEL17" s="366"/>
      <c r="BEM17" s="366"/>
      <c r="BEN17" s="366"/>
      <c r="BEO17" s="366"/>
      <c r="BEP17" s="366"/>
      <c r="BEQ17" s="366"/>
      <c r="BER17" s="366"/>
      <c r="BES17" s="366"/>
      <c r="BET17" s="366"/>
      <c r="BEU17" s="366"/>
      <c r="BEV17" s="366"/>
      <c r="BEW17" s="366"/>
      <c r="BEX17" s="366"/>
      <c r="BEY17" s="366"/>
      <c r="BEZ17" s="366"/>
      <c r="BFA17" s="366"/>
      <c r="BFB17" s="366"/>
      <c r="BFC17" s="366"/>
      <c r="BFD17" s="366"/>
      <c r="BFE17" s="366"/>
      <c r="BFF17" s="366"/>
      <c r="BFG17" s="366"/>
      <c r="BFH17" s="366"/>
      <c r="BFI17" s="366"/>
      <c r="BFJ17" s="366"/>
      <c r="BFK17" s="366"/>
      <c r="BFL17" s="366"/>
      <c r="BFM17" s="366"/>
      <c r="BFN17" s="366"/>
      <c r="BFO17" s="366"/>
      <c r="BFP17" s="366"/>
      <c r="BFQ17" s="366"/>
      <c r="BFR17" s="366"/>
      <c r="BFS17" s="366"/>
      <c r="BFT17" s="366"/>
      <c r="BFU17" s="366"/>
      <c r="BFV17" s="366"/>
      <c r="BFW17" s="366"/>
      <c r="BFX17" s="366"/>
      <c r="BFY17" s="366"/>
      <c r="BFZ17" s="366"/>
      <c r="BGA17" s="366"/>
      <c r="BGB17" s="366"/>
      <c r="BGC17" s="366"/>
      <c r="BGD17" s="366"/>
      <c r="BGE17" s="366"/>
      <c r="BGF17" s="366"/>
      <c r="BGG17" s="366"/>
      <c r="BGH17" s="366"/>
      <c r="BGI17" s="366"/>
      <c r="BGJ17" s="366"/>
      <c r="BGK17" s="366"/>
      <c r="BGL17" s="366"/>
      <c r="BGM17" s="366"/>
      <c r="BGN17" s="366"/>
      <c r="BGO17" s="366"/>
      <c r="BGP17" s="366"/>
      <c r="BGQ17" s="366"/>
      <c r="BGR17" s="366"/>
      <c r="BGS17" s="366"/>
      <c r="BGT17" s="366"/>
      <c r="BGU17" s="366"/>
      <c r="BGV17" s="366"/>
      <c r="BGW17" s="366"/>
      <c r="BGX17" s="366"/>
      <c r="BGY17" s="366"/>
      <c r="BGZ17" s="366"/>
      <c r="BHA17" s="366"/>
      <c r="BHB17" s="366"/>
      <c r="BHC17" s="366"/>
      <c r="BHD17" s="366"/>
      <c r="BHE17" s="366"/>
      <c r="BHF17" s="366"/>
      <c r="BHG17" s="366"/>
      <c r="BHH17" s="366"/>
      <c r="BHI17" s="366"/>
      <c r="BHJ17" s="366"/>
      <c r="BHK17" s="366"/>
      <c r="BHL17" s="366"/>
      <c r="BHM17" s="366"/>
      <c r="BHN17" s="366"/>
      <c r="BHO17" s="366"/>
      <c r="BHP17" s="366"/>
      <c r="BHQ17" s="366"/>
      <c r="BHR17" s="366"/>
      <c r="BHS17" s="366"/>
      <c r="BHT17" s="366"/>
      <c r="BHU17" s="366"/>
      <c r="BHV17" s="366"/>
      <c r="BHW17" s="366"/>
      <c r="BHX17" s="366"/>
      <c r="BHY17" s="366"/>
      <c r="BHZ17" s="366"/>
      <c r="BIA17" s="366"/>
      <c r="BIB17" s="366"/>
      <c r="BIC17" s="366"/>
      <c r="BID17" s="366"/>
      <c r="BIE17" s="366"/>
      <c r="BIF17" s="366"/>
      <c r="BIG17" s="366"/>
      <c r="BIH17" s="366"/>
      <c r="BII17" s="366"/>
      <c r="BIJ17" s="366"/>
      <c r="BIK17" s="366"/>
      <c r="BIL17" s="366"/>
      <c r="BIM17" s="366"/>
      <c r="BIN17" s="366"/>
      <c r="BIO17" s="366"/>
      <c r="BIP17" s="366"/>
      <c r="BIQ17" s="366"/>
      <c r="BIR17" s="366"/>
      <c r="BIS17" s="366"/>
      <c r="BIT17" s="366"/>
      <c r="BIU17" s="366"/>
      <c r="BIV17" s="366"/>
      <c r="BIW17" s="366"/>
      <c r="BIX17" s="366"/>
      <c r="BIY17" s="366"/>
      <c r="BIZ17" s="366"/>
      <c r="BJA17" s="366"/>
      <c r="BJB17" s="366"/>
      <c r="BJC17" s="366"/>
      <c r="BJD17" s="366"/>
      <c r="BJE17" s="366"/>
      <c r="BJF17" s="366"/>
      <c r="BJG17" s="366"/>
      <c r="BJH17" s="366"/>
      <c r="BJI17" s="366"/>
      <c r="BJJ17" s="366"/>
      <c r="BJK17" s="366"/>
      <c r="BJL17" s="366"/>
      <c r="BJM17" s="366"/>
      <c r="BJN17" s="366"/>
      <c r="BJO17" s="366"/>
      <c r="BJP17" s="366"/>
      <c r="BJQ17" s="366"/>
      <c r="BJR17" s="366"/>
      <c r="BJS17" s="366"/>
      <c r="BJT17" s="366"/>
      <c r="BJU17" s="366"/>
      <c r="BJV17" s="366"/>
      <c r="BJW17" s="366"/>
      <c r="BJX17" s="366"/>
      <c r="BJY17" s="366"/>
      <c r="BJZ17" s="366"/>
      <c r="BKA17" s="366"/>
      <c r="BKB17" s="366"/>
      <c r="BKC17" s="366"/>
      <c r="BKD17" s="366"/>
      <c r="BKE17" s="366"/>
      <c r="BKF17" s="366"/>
      <c r="BKG17" s="366"/>
      <c r="BKH17" s="366"/>
      <c r="BKI17" s="366"/>
      <c r="BKJ17" s="366"/>
      <c r="BKK17" s="366"/>
      <c r="BKL17" s="366"/>
      <c r="BKM17" s="366"/>
      <c r="BKN17" s="366"/>
      <c r="BKO17" s="366"/>
      <c r="BKP17" s="366"/>
      <c r="BKQ17" s="366"/>
      <c r="BKR17" s="366"/>
      <c r="BKS17" s="366"/>
      <c r="BKT17" s="366"/>
      <c r="BKU17" s="366"/>
      <c r="BKV17" s="366"/>
      <c r="BKW17" s="366"/>
      <c r="BKX17" s="366"/>
      <c r="BKY17" s="366"/>
      <c r="BKZ17" s="366"/>
      <c r="BLA17" s="366"/>
      <c r="BLB17" s="366"/>
      <c r="BLC17" s="366"/>
      <c r="BLD17" s="366"/>
      <c r="BLE17" s="366"/>
      <c r="BLF17" s="366"/>
      <c r="BLG17" s="366"/>
      <c r="BLH17" s="366"/>
      <c r="BLI17" s="366"/>
      <c r="BLJ17" s="366"/>
      <c r="BLK17" s="366"/>
      <c r="BLL17" s="366"/>
      <c r="BLM17" s="366"/>
      <c r="BLN17" s="366"/>
      <c r="BLO17" s="366"/>
      <c r="BLP17" s="366"/>
      <c r="BLQ17" s="366"/>
      <c r="BLR17" s="366"/>
      <c r="BLS17" s="366"/>
      <c r="BLT17" s="366"/>
      <c r="BLU17" s="366"/>
      <c r="BLV17" s="366"/>
      <c r="BLW17" s="366"/>
      <c r="BLX17" s="366"/>
      <c r="BLY17" s="366"/>
      <c r="BLZ17" s="366"/>
      <c r="BMA17" s="366"/>
      <c r="BMB17" s="366"/>
      <c r="BMC17" s="366"/>
      <c r="BMD17" s="366"/>
      <c r="BME17" s="366"/>
      <c r="BMF17" s="366"/>
      <c r="BMG17" s="366"/>
      <c r="BMH17" s="366"/>
      <c r="BMI17" s="366"/>
      <c r="BMJ17" s="366"/>
      <c r="BMK17" s="366"/>
      <c r="BML17" s="366"/>
      <c r="BMM17" s="366"/>
      <c r="BMN17" s="366"/>
      <c r="BMO17" s="366"/>
      <c r="BMP17" s="366"/>
      <c r="BMQ17" s="366"/>
      <c r="BMR17" s="366"/>
      <c r="BMS17" s="366"/>
      <c r="BMT17" s="366"/>
      <c r="BMU17" s="366"/>
      <c r="BMV17" s="366"/>
      <c r="BMW17" s="366"/>
      <c r="BMX17" s="366"/>
      <c r="BMY17" s="366"/>
      <c r="BMZ17" s="366"/>
      <c r="BNA17" s="366"/>
      <c r="BNB17" s="366"/>
      <c r="BNC17" s="366"/>
      <c r="BND17" s="366"/>
      <c r="BNE17" s="366"/>
      <c r="BNF17" s="366"/>
      <c r="BNG17" s="366"/>
      <c r="BNH17" s="366"/>
      <c r="BNI17" s="366"/>
      <c r="BNJ17" s="366"/>
      <c r="BNK17" s="366"/>
      <c r="BNL17" s="366"/>
      <c r="BNM17" s="366"/>
      <c r="BNN17" s="366"/>
      <c r="BNO17" s="366"/>
      <c r="BNP17" s="366"/>
      <c r="BNQ17" s="366"/>
      <c r="BNR17" s="366"/>
      <c r="BNS17" s="366"/>
      <c r="BNT17" s="366"/>
      <c r="BNU17" s="366"/>
      <c r="BNV17" s="366"/>
      <c r="BNW17" s="366"/>
      <c r="BNX17" s="366"/>
      <c r="BNY17" s="366"/>
      <c r="BNZ17" s="366"/>
      <c r="BOA17" s="366"/>
      <c r="BOB17" s="366"/>
      <c r="BOC17" s="366"/>
      <c r="BOD17" s="366"/>
      <c r="BOE17" s="366"/>
      <c r="BOF17" s="366"/>
      <c r="BOG17" s="366"/>
      <c r="BOH17" s="366"/>
      <c r="BOI17" s="366"/>
      <c r="BOJ17" s="366"/>
      <c r="BOK17" s="366"/>
      <c r="BOL17" s="366"/>
      <c r="BOM17" s="366"/>
      <c r="BON17" s="366"/>
      <c r="BOO17" s="366"/>
      <c r="BOP17" s="366"/>
      <c r="BOQ17" s="366"/>
      <c r="BOR17" s="366"/>
      <c r="BOS17" s="366"/>
      <c r="BOT17" s="366"/>
      <c r="BOU17" s="366"/>
      <c r="BOV17" s="366"/>
      <c r="BOW17" s="366"/>
      <c r="BOX17" s="366"/>
      <c r="BOY17" s="366"/>
      <c r="BOZ17" s="366"/>
      <c r="BPA17" s="366"/>
      <c r="BPB17" s="366"/>
      <c r="BPC17" s="366"/>
      <c r="BPD17" s="366"/>
      <c r="BPE17" s="366"/>
      <c r="BPF17" s="366"/>
      <c r="BPG17" s="366"/>
      <c r="BPH17" s="366"/>
      <c r="BPI17" s="366"/>
      <c r="BPJ17" s="366"/>
      <c r="BPK17" s="366"/>
      <c r="BPL17" s="366"/>
      <c r="BPM17" s="366"/>
      <c r="BPN17" s="366"/>
      <c r="BPO17" s="366"/>
      <c r="BPP17" s="366"/>
      <c r="BPQ17" s="366"/>
      <c r="BPR17" s="366"/>
      <c r="BPS17" s="366"/>
      <c r="BPT17" s="366"/>
      <c r="BPU17" s="366"/>
      <c r="BPV17" s="366"/>
      <c r="BPW17" s="366"/>
      <c r="BPX17" s="366"/>
      <c r="BPY17" s="366"/>
      <c r="BPZ17" s="366"/>
      <c r="BQA17" s="366"/>
      <c r="BQB17" s="366"/>
      <c r="BQC17" s="366"/>
      <c r="BQD17" s="366"/>
      <c r="BQE17" s="366"/>
      <c r="BQF17" s="366"/>
      <c r="BQG17" s="366"/>
      <c r="BQH17" s="366"/>
      <c r="BQI17" s="366"/>
      <c r="BQJ17" s="366"/>
      <c r="BQK17" s="366"/>
      <c r="BQL17" s="366"/>
      <c r="BQM17" s="366"/>
      <c r="BQN17" s="366"/>
      <c r="BQO17" s="366"/>
      <c r="BQP17" s="366"/>
      <c r="BQQ17" s="366"/>
      <c r="BQR17" s="366"/>
      <c r="BQS17" s="366"/>
      <c r="BQT17" s="366"/>
      <c r="BQU17" s="366"/>
      <c r="BQV17" s="366"/>
      <c r="BQW17" s="366"/>
      <c r="BQX17" s="366"/>
      <c r="BQY17" s="366"/>
      <c r="BQZ17" s="366"/>
      <c r="BRA17" s="366"/>
      <c r="BRB17" s="366"/>
      <c r="BRC17" s="366"/>
      <c r="BRD17" s="366"/>
      <c r="BRE17" s="366"/>
      <c r="BRF17" s="366"/>
      <c r="BRG17" s="366"/>
      <c r="BRH17" s="366"/>
      <c r="BRI17" s="366"/>
      <c r="BRJ17" s="366"/>
      <c r="BRK17" s="366"/>
      <c r="BRL17" s="366"/>
      <c r="BRM17" s="366"/>
      <c r="BRN17" s="366"/>
      <c r="BRO17" s="366"/>
      <c r="BRP17" s="366"/>
      <c r="BRQ17" s="366"/>
      <c r="BRR17" s="366"/>
      <c r="BRS17" s="366"/>
      <c r="BRT17" s="366"/>
      <c r="BRU17" s="366"/>
      <c r="BRV17" s="366"/>
      <c r="BRW17" s="366"/>
      <c r="BRX17" s="366"/>
      <c r="BRY17" s="366"/>
      <c r="BRZ17" s="366"/>
      <c r="BSA17" s="366"/>
      <c r="BSB17" s="366"/>
      <c r="BSC17" s="366"/>
      <c r="BSD17" s="366"/>
      <c r="BSE17" s="366"/>
      <c r="BSF17" s="366"/>
      <c r="BSG17" s="366"/>
      <c r="BSH17" s="366"/>
      <c r="BSI17" s="366"/>
      <c r="BSJ17" s="366"/>
      <c r="BSK17" s="366"/>
      <c r="BSL17" s="366"/>
      <c r="BSM17" s="366"/>
      <c r="BSN17" s="366"/>
      <c r="BSO17" s="366"/>
      <c r="BSP17" s="366"/>
      <c r="BSQ17" s="366"/>
      <c r="BSR17" s="366"/>
      <c r="BSS17" s="366"/>
      <c r="BST17" s="366"/>
      <c r="BSU17" s="366"/>
      <c r="BSV17" s="366"/>
      <c r="BSW17" s="366"/>
      <c r="BSX17" s="366"/>
      <c r="BSY17" s="366"/>
      <c r="BSZ17" s="366"/>
      <c r="BTA17" s="366"/>
      <c r="BTB17" s="366"/>
      <c r="BTC17" s="366"/>
      <c r="BTD17" s="366"/>
      <c r="BTE17" s="366"/>
      <c r="BTF17" s="366"/>
      <c r="BTG17" s="366"/>
      <c r="BTH17" s="366"/>
      <c r="BTI17" s="366"/>
      <c r="BTJ17" s="366"/>
      <c r="BTK17" s="366"/>
      <c r="BTL17" s="366"/>
      <c r="BTM17" s="366"/>
      <c r="BTN17" s="366"/>
      <c r="BTO17" s="366"/>
      <c r="BTP17" s="366"/>
      <c r="BTQ17" s="366"/>
      <c r="BTR17" s="366"/>
      <c r="BTS17" s="366"/>
      <c r="BTT17" s="366"/>
      <c r="BTU17" s="366"/>
      <c r="BTV17" s="366"/>
      <c r="BTW17" s="366"/>
      <c r="BTX17" s="366"/>
      <c r="BTY17" s="366"/>
      <c r="BTZ17" s="366"/>
    </row>
    <row r="18" spans="1:1898" x14ac:dyDescent="0.25">
      <c r="GC18" s="366"/>
      <c r="GD18" s="366"/>
      <c r="BSJ18" s="365"/>
      <c r="BSK18" s="365"/>
    </row>
    <row r="19" spans="1:1898" x14ac:dyDescent="0.25">
      <c r="A19" s="511" t="s">
        <v>336</v>
      </c>
      <c r="B19" s="512"/>
      <c r="C19" s="512"/>
      <c r="D19" s="512"/>
      <c r="E19" s="512"/>
      <c r="F19" s="512"/>
      <c r="G19" s="512"/>
      <c r="H19" s="512"/>
      <c r="I19" s="512"/>
      <c r="J19" s="512"/>
      <c r="K19" s="512"/>
    </row>
    <row r="20" spans="1:1898" ht="150" customHeight="1" x14ac:dyDescent="0.25">
      <c r="A20" s="375" t="s">
        <v>88</v>
      </c>
      <c r="B20" s="370" t="s">
        <v>275</v>
      </c>
      <c r="C20" s="370" t="s">
        <v>276</v>
      </c>
      <c r="D20" s="370" t="s">
        <v>277</v>
      </c>
      <c r="E20" s="370" t="s">
        <v>278</v>
      </c>
      <c r="F20" s="370" t="s">
        <v>279</v>
      </c>
      <c r="G20" s="370" t="s">
        <v>280</v>
      </c>
      <c r="H20" s="370" t="s">
        <v>281</v>
      </c>
      <c r="I20" s="370" t="s">
        <v>282</v>
      </c>
      <c r="J20" s="370" t="s">
        <v>283</v>
      </c>
      <c r="K20" s="370" t="s">
        <v>284</v>
      </c>
      <c r="L20" s="370" t="s">
        <v>337</v>
      </c>
      <c r="M20" s="370" t="s">
        <v>339</v>
      </c>
      <c r="N20" s="370" t="s">
        <v>338</v>
      </c>
      <c r="O20" s="370" t="s">
        <v>339</v>
      </c>
    </row>
    <row r="21" spans="1:1898" x14ac:dyDescent="0.25">
      <c r="A21" s="515"/>
      <c r="B21" s="406" t="str">
        <f>'2_freie Plätze; Personal gesamt'!D10</f>
        <v/>
      </c>
      <c r="C21" s="516"/>
      <c r="D21" s="516"/>
      <c r="E21" s="516"/>
      <c r="F21" s="516"/>
      <c r="G21" s="516"/>
      <c r="H21" s="516"/>
      <c r="I21" s="516"/>
      <c r="J21" s="516"/>
      <c r="K21" s="516"/>
      <c r="L21" s="516"/>
      <c r="M21" s="516"/>
      <c r="N21" s="516"/>
      <c r="O21" s="516"/>
    </row>
    <row r="22" spans="1:1898" x14ac:dyDescent="0.25">
      <c r="A22" s="383">
        <f>'1_Pflegepersonalbedarf 2024'!A7</f>
        <v>0</v>
      </c>
      <c r="B22" s="513" t="e">
        <f>'2_freie Plätze; Personal gesamt'!D12</f>
        <v>#N/A</v>
      </c>
      <c r="C22" s="513" t="str">
        <f>'2_freie Plätze; Personal gesamt'!D14</f>
        <v/>
      </c>
      <c r="D22" s="513" t="e">
        <f>'2_freie Plätze; Personal gesamt'!D16</f>
        <v>#N/A</v>
      </c>
      <c r="E22" s="513">
        <f>'2_freie Plätze; Personal gesamt'!H16</f>
        <v>0</v>
      </c>
      <c r="F22" s="513" t="e">
        <f>'2_freie Plätze; Personal gesamt'!D18</f>
        <v>#N/A</v>
      </c>
      <c r="G22" s="514">
        <f>'2_freie Plätze; Personal gesamt'!H18</f>
        <v>0</v>
      </c>
      <c r="H22" s="513">
        <f>'2_freie Plätze; Personal gesamt'!H19</f>
        <v>0</v>
      </c>
      <c r="I22" s="514" t="e">
        <f>'2_freie Plätze; Personal gesamt'!C20</f>
        <v>#N/A</v>
      </c>
      <c r="J22" s="513">
        <f>'2_freie Plätze; Personal gesamt'!E20</f>
        <v>0</v>
      </c>
      <c r="K22" s="513">
        <f>'2_freie Plätze; Personal gesamt'!E22</f>
        <v>0</v>
      </c>
      <c r="L22" s="513">
        <f>'2_freie Plätze; Personal gesamt'!E27</f>
        <v>0</v>
      </c>
      <c r="M22" s="513">
        <f>'2_freie Plätze; Personal gesamt'!E28</f>
        <v>0</v>
      </c>
      <c r="N22" s="513">
        <f>'2_freie Plätze; Personal gesamt'!F27</f>
        <v>0</v>
      </c>
      <c r="O22" s="513">
        <f>'2_freie Plätze; Personal gesamt'!F28</f>
        <v>0</v>
      </c>
    </row>
  </sheetData>
  <sheetProtection algorithmName="SHA-512" hashValue="9yGpySukGsiDtJ+L3t7UeAngVcfVS2tpG1yLG42E4c9niwQVYwQHpGdRgDmKgigvrui8dKEBEbl+t4NsBTU3Kg==" saltValue="2sgGx5HaRpptPz+PQDYXAg==" spinCount="100000" sheet="1" selectLockedCells="1"/>
  <mergeCells count="13">
    <mergeCell ref="AL4:AT4"/>
    <mergeCell ref="BD4:BL4"/>
    <mergeCell ref="CW4:DE4"/>
    <mergeCell ref="I1:L1"/>
    <mergeCell ref="B4:J4"/>
    <mergeCell ref="K4:S4"/>
    <mergeCell ref="T4:AB4"/>
    <mergeCell ref="AC4:AK4"/>
    <mergeCell ref="BM4:BU4"/>
    <mergeCell ref="BV4:CD4"/>
    <mergeCell ref="CE4:CM4"/>
    <mergeCell ref="CN4:CV4"/>
    <mergeCell ref="AU4:BC4"/>
  </mergeCells>
  <pageMargins left="0.7" right="0.7" top="0.78740157499999996" bottom="0.78740157499999996"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1_Pflegepersonalbedarf 2024</vt:lpstr>
      <vt:lpstr>2_freie Plätze; Personal gesamt</vt:lpstr>
      <vt:lpstr>Novelle HVO ab 1.1.2023</vt:lpstr>
      <vt:lpstr>Datenblatt</vt:lpstr>
      <vt:lpstr>'1_Pflegepersonalbedarf 2024'!Druckbereich</vt:lpstr>
      <vt:lpstr>'2_freie Plätze; Personal gesamt'!Druckbereich</vt:lpstr>
    </vt:vector>
  </TitlesOfParts>
  <Company>Amt der Oberösterreichischen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Heuberger</dc:creator>
  <cp:lastModifiedBy>Pröll, Anita</cp:lastModifiedBy>
  <cp:lastPrinted>2023-12-11T09:05:53Z</cp:lastPrinted>
  <dcterms:created xsi:type="dcterms:W3CDTF">2009-12-02T11:14:04Z</dcterms:created>
  <dcterms:modified xsi:type="dcterms:W3CDTF">2023-12-14T13:32:55Z</dcterms:modified>
</cp:coreProperties>
</file>